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Рабочий стол\Учеба\СМАД\"/>
    </mc:Choice>
  </mc:AlternateContent>
  <xr:revisionPtr revIDLastSave="0" documentId="13_ncr:1_{8256EB4E-F9CF-4092-9F2A-95181112521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Начальные данные" sheetId="1" r:id="rId1"/>
    <sheet name="Агломеративный" sheetId="2" r:id="rId2"/>
    <sheet name="Дивизивный" sheetId="3" r:id="rId3"/>
    <sheet name="К-средних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9" i="4" l="1"/>
  <c r="Q101" i="4"/>
  <c r="R101" i="4"/>
  <c r="S101" i="4"/>
  <c r="P101" i="4"/>
  <c r="Q94" i="4"/>
  <c r="R94" i="4"/>
  <c r="S94" i="4"/>
  <c r="P94" i="4"/>
  <c r="Q88" i="4"/>
  <c r="R88" i="4"/>
  <c r="S88" i="4"/>
  <c r="P88" i="4"/>
  <c r="P119" i="4"/>
  <c r="O119" i="4"/>
  <c r="N119" i="4"/>
  <c r="O118" i="4"/>
  <c r="P118" i="4"/>
  <c r="N118" i="4"/>
  <c r="Q79" i="4"/>
  <c r="O79" i="4"/>
  <c r="P79" i="4"/>
  <c r="N79" i="4"/>
  <c r="N78" i="4"/>
  <c r="P78" i="4"/>
  <c r="O78" i="4"/>
  <c r="I118" i="4"/>
  <c r="J118" i="4"/>
  <c r="H118" i="4"/>
  <c r="J78" i="4"/>
  <c r="I78" i="4"/>
  <c r="H78" i="4"/>
  <c r="N105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J105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I105" i="4"/>
  <c r="H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D105" i="4"/>
  <c r="C105" i="4"/>
  <c r="B105" i="4"/>
  <c r="B117" i="4"/>
  <c r="B106" i="4"/>
  <c r="B107" i="4"/>
  <c r="B108" i="4"/>
  <c r="B109" i="4"/>
  <c r="B110" i="4"/>
  <c r="B111" i="4"/>
  <c r="B112" i="4"/>
  <c r="B113" i="4"/>
  <c r="B114" i="4"/>
  <c r="B115" i="4"/>
  <c r="B116" i="4"/>
  <c r="L94" i="4"/>
  <c r="M94" i="4"/>
  <c r="N94" i="4"/>
  <c r="K94" i="4"/>
  <c r="L88" i="4"/>
  <c r="M88" i="4"/>
  <c r="N88" i="4"/>
  <c r="K88" i="4"/>
  <c r="L101" i="4"/>
  <c r="M101" i="4"/>
  <c r="N101" i="4"/>
  <c r="K101" i="4"/>
  <c r="P77" i="4"/>
  <c r="P75" i="4"/>
  <c r="P76" i="4"/>
  <c r="O74" i="4"/>
  <c r="O75" i="4"/>
  <c r="O76" i="4"/>
  <c r="O77" i="4"/>
  <c r="N75" i="4"/>
  <c r="N76" i="4"/>
  <c r="N77" i="4"/>
  <c r="H76" i="4"/>
  <c r="I76" i="4"/>
  <c r="J76" i="4"/>
  <c r="H77" i="4"/>
  <c r="I77" i="4"/>
  <c r="J77" i="4"/>
  <c r="H75" i="4"/>
  <c r="I75" i="4"/>
  <c r="J75" i="4"/>
  <c r="E75" i="4"/>
  <c r="E76" i="4"/>
  <c r="E77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P74" i="4"/>
  <c r="O65" i="4"/>
  <c r="P65" i="4"/>
  <c r="N65" i="4"/>
  <c r="I66" i="4"/>
  <c r="J66" i="4"/>
  <c r="H67" i="4"/>
  <c r="I67" i="4"/>
  <c r="H70" i="4"/>
  <c r="E66" i="4"/>
  <c r="H66" i="4" s="1"/>
  <c r="E67" i="4"/>
  <c r="J67" i="4" s="1"/>
  <c r="E68" i="4"/>
  <c r="I68" i="4" s="1"/>
  <c r="E69" i="4"/>
  <c r="H69" i="4" s="1"/>
  <c r="E70" i="4"/>
  <c r="I70" i="4" s="1"/>
  <c r="E71" i="4"/>
  <c r="J71" i="4" s="1"/>
  <c r="E72" i="4"/>
  <c r="I72" i="4" s="1"/>
  <c r="E73" i="4"/>
  <c r="H73" i="4" s="1"/>
  <c r="E74" i="4"/>
  <c r="H74" i="4" s="1"/>
  <c r="E65" i="4"/>
  <c r="H65" i="4" s="1"/>
  <c r="D60" i="4"/>
  <c r="D59" i="4"/>
  <c r="D58" i="4"/>
  <c r="D57" i="4"/>
  <c r="D56" i="4"/>
  <c r="D55" i="4"/>
  <c r="D54" i="4"/>
  <c r="D53" i="4"/>
  <c r="D52" i="4"/>
  <c r="D51" i="4"/>
  <c r="D50" i="4"/>
  <c r="D61" i="4" s="1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48" i="4" s="1"/>
  <c r="G16" i="4"/>
  <c r="G27" i="4" s="1"/>
  <c r="F16" i="4"/>
  <c r="F29" i="4" s="1"/>
  <c r="E16" i="4"/>
  <c r="E29" i="4" s="1"/>
  <c r="D16" i="4"/>
  <c r="D25" i="4" s="1"/>
  <c r="G15" i="4"/>
  <c r="G29" i="4" s="1"/>
  <c r="F15" i="4"/>
  <c r="E15" i="4"/>
  <c r="D15" i="4"/>
  <c r="D93" i="3"/>
  <c r="C35" i="1"/>
  <c r="E95" i="3"/>
  <c r="F95" i="3"/>
  <c r="G95" i="3"/>
  <c r="D95" i="3"/>
  <c r="E94" i="3"/>
  <c r="F94" i="3"/>
  <c r="G94" i="3"/>
  <c r="D94" i="3"/>
  <c r="G93" i="3"/>
  <c r="E93" i="3"/>
  <c r="F93" i="3"/>
  <c r="H86" i="3"/>
  <c r="H84" i="3"/>
  <c r="H79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I64" i="3"/>
  <c r="J64" i="3"/>
  <c r="H64" i="3"/>
  <c r="E65" i="3"/>
  <c r="E66" i="3"/>
  <c r="E67" i="3"/>
  <c r="E68" i="3"/>
  <c r="E69" i="3"/>
  <c r="E70" i="3"/>
  <c r="E71" i="3"/>
  <c r="E72" i="3"/>
  <c r="E73" i="3"/>
  <c r="E74" i="3"/>
  <c r="E75" i="3"/>
  <c r="E76" i="3"/>
  <c r="E64" i="3"/>
  <c r="D61" i="3"/>
  <c r="D51" i="3"/>
  <c r="D52" i="3"/>
  <c r="D53" i="3"/>
  <c r="D54" i="3"/>
  <c r="D55" i="3"/>
  <c r="D56" i="3"/>
  <c r="D57" i="3"/>
  <c r="D58" i="3"/>
  <c r="D59" i="3"/>
  <c r="D60" i="3"/>
  <c r="D50" i="3"/>
  <c r="P36" i="3"/>
  <c r="P37" i="3"/>
  <c r="P38" i="3"/>
  <c r="P39" i="3"/>
  <c r="P40" i="3"/>
  <c r="P41" i="3"/>
  <c r="P42" i="3"/>
  <c r="P43" i="3"/>
  <c r="P44" i="3"/>
  <c r="P45" i="3"/>
  <c r="P46" i="3"/>
  <c r="P47" i="3"/>
  <c r="P35" i="3"/>
  <c r="O48" i="3"/>
  <c r="O36" i="3"/>
  <c r="O37" i="3"/>
  <c r="O38" i="3"/>
  <c r="O39" i="3"/>
  <c r="O40" i="3"/>
  <c r="O41" i="3"/>
  <c r="O42" i="3"/>
  <c r="O43" i="3"/>
  <c r="O44" i="3"/>
  <c r="O45" i="3"/>
  <c r="O46" i="3"/>
  <c r="O47" i="3"/>
  <c r="O35" i="3"/>
  <c r="G31" i="3"/>
  <c r="G28" i="3"/>
  <c r="G25" i="3"/>
  <c r="G22" i="3"/>
  <c r="G19" i="3"/>
  <c r="G16" i="3"/>
  <c r="G30" i="3" s="1"/>
  <c r="F16" i="3"/>
  <c r="F30" i="3" s="1"/>
  <c r="E16" i="3"/>
  <c r="E31" i="3" s="1"/>
  <c r="D16" i="3"/>
  <c r="D31" i="3" s="1"/>
  <c r="G15" i="3"/>
  <c r="G23" i="3" s="1"/>
  <c r="F15" i="3"/>
  <c r="F31" i="3" s="1"/>
  <c r="E15" i="3"/>
  <c r="E29" i="3" s="1"/>
  <c r="D15" i="3"/>
  <c r="D29" i="3" s="1"/>
  <c r="G173" i="2"/>
  <c r="G174" i="2"/>
  <c r="G175" i="2"/>
  <c r="G172" i="2"/>
  <c r="F175" i="2"/>
  <c r="F174" i="2"/>
  <c r="F173" i="2"/>
  <c r="F172" i="2"/>
  <c r="I168" i="2"/>
  <c r="I165" i="2"/>
  <c r="H164" i="2"/>
  <c r="G163" i="2"/>
  <c r="H165" i="2"/>
  <c r="H166" i="2"/>
  <c r="H167" i="2"/>
  <c r="H163" i="2"/>
  <c r="G167" i="2"/>
  <c r="G166" i="2"/>
  <c r="G165" i="2"/>
  <c r="G164" i="2"/>
  <c r="D113" i="2"/>
  <c r="M103" i="2"/>
  <c r="M100" i="2"/>
  <c r="M101" i="2"/>
  <c r="M102" i="2"/>
  <c r="M99" i="2"/>
  <c r="D112" i="2"/>
  <c r="D111" i="2"/>
  <c r="D110" i="2"/>
  <c r="D109" i="2"/>
  <c r="D108" i="2"/>
  <c r="D107" i="2"/>
  <c r="D106" i="2"/>
  <c r="D105" i="2"/>
  <c r="D104" i="2"/>
  <c r="I154" i="2"/>
  <c r="I155" i="2"/>
  <c r="I156" i="2"/>
  <c r="I157" i="2"/>
  <c r="I158" i="2"/>
  <c r="I153" i="2"/>
  <c r="H158" i="2"/>
  <c r="H157" i="2"/>
  <c r="J157" i="2" s="1"/>
  <c r="H156" i="2"/>
  <c r="H155" i="2"/>
  <c r="H154" i="2"/>
  <c r="H153" i="2"/>
  <c r="J153" i="2" s="1"/>
  <c r="K149" i="2"/>
  <c r="J143" i="2"/>
  <c r="K143" i="2" s="1"/>
  <c r="J144" i="2"/>
  <c r="J145" i="2"/>
  <c r="J146" i="2"/>
  <c r="J147" i="2"/>
  <c r="J148" i="2"/>
  <c r="J142" i="2"/>
  <c r="I143" i="2"/>
  <c r="I142" i="2"/>
  <c r="I148" i="2"/>
  <c r="I147" i="2"/>
  <c r="K147" i="2" s="1"/>
  <c r="I146" i="2"/>
  <c r="K146" i="2" s="1"/>
  <c r="I145" i="2"/>
  <c r="I144" i="2"/>
  <c r="L138" i="2"/>
  <c r="L131" i="2"/>
  <c r="L132" i="2"/>
  <c r="L133" i="2"/>
  <c r="L134" i="2"/>
  <c r="L135" i="2"/>
  <c r="L136" i="2"/>
  <c r="L137" i="2"/>
  <c r="L130" i="2"/>
  <c r="K131" i="2"/>
  <c r="K132" i="2"/>
  <c r="K133" i="2"/>
  <c r="K134" i="2"/>
  <c r="K135" i="2"/>
  <c r="K136" i="2"/>
  <c r="K137" i="2"/>
  <c r="K130" i="2"/>
  <c r="J131" i="2"/>
  <c r="J130" i="2"/>
  <c r="J137" i="2"/>
  <c r="J136" i="2"/>
  <c r="J135" i="2"/>
  <c r="J134" i="2"/>
  <c r="J133" i="2"/>
  <c r="J132" i="2"/>
  <c r="K126" i="2"/>
  <c r="K118" i="2"/>
  <c r="K119" i="2"/>
  <c r="K120" i="2"/>
  <c r="K121" i="2"/>
  <c r="K122" i="2"/>
  <c r="K123" i="2"/>
  <c r="K124" i="2"/>
  <c r="K125" i="2"/>
  <c r="K117" i="2"/>
  <c r="N97" i="2"/>
  <c r="O97" i="2"/>
  <c r="P97" i="2"/>
  <c r="M97" i="2"/>
  <c r="E102" i="2"/>
  <c r="F102" i="2"/>
  <c r="G102" i="2"/>
  <c r="D102" i="2"/>
  <c r="K81" i="2"/>
  <c r="K80" i="2"/>
  <c r="L83" i="2"/>
  <c r="L82" i="2"/>
  <c r="L81" i="2"/>
  <c r="L80" i="2"/>
  <c r="K82" i="2"/>
  <c r="K83" i="2"/>
  <c r="K84" i="2"/>
  <c r="K85" i="2"/>
  <c r="K86" i="2"/>
  <c r="K87" i="2"/>
  <c r="K88" i="2"/>
  <c r="L84" i="2"/>
  <c r="L85" i="2"/>
  <c r="L86" i="2"/>
  <c r="L87" i="2"/>
  <c r="L88" i="2"/>
  <c r="L66" i="2"/>
  <c r="M66" i="2"/>
  <c r="M67" i="2"/>
  <c r="M68" i="2"/>
  <c r="M69" i="2"/>
  <c r="M70" i="2"/>
  <c r="M71" i="2"/>
  <c r="M72" i="2"/>
  <c r="M73" i="2"/>
  <c r="M74" i="2"/>
  <c r="M75" i="2"/>
  <c r="L75" i="2"/>
  <c r="L74" i="2"/>
  <c r="L73" i="2"/>
  <c r="L72" i="2"/>
  <c r="L71" i="2"/>
  <c r="L70" i="2"/>
  <c r="N70" i="2" s="1"/>
  <c r="L69" i="2"/>
  <c r="L68" i="2"/>
  <c r="L67" i="2"/>
  <c r="N52" i="2"/>
  <c r="O52" i="2" s="1"/>
  <c r="N53" i="2"/>
  <c r="N54" i="2"/>
  <c r="N55" i="2"/>
  <c r="N56" i="2"/>
  <c r="N57" i="2"/>
  <c r="N58" i="2"/>
  <c r="N59" i="2"/>
  <c r="N60" i="2"/>
  <c r="N61" i="2"/>
  <c r="N51" i="2"/>
  <c r="M51" i="2"/>
  <c r="O51" i="2" s="1"/>
  <c r="M61" i="2"/>
  <c r="O61" i="2" s="1"/>
  <c r="M60" i="2"/>
  <c r="M59" i="2"/>
  <c r="M58" i="2"/>
  <c r="M57" i="2"/>
  <c r="M56" i="2"/>
  <c r="M55" i="2"/>
  <c r="M54" i="2"/>
  <c r="M53" i="2"/>
  <c r="O53" i="2" s="1"/>
  <c r="M52" i="2"/>
  <c r="O36" i="2"/>
  <c r="O37" i="2"/>
  <c r="O38" i="2"/>
  <c r="O39" i="2"/>
  <c r="O40" i="2"/>
  <c r="O41" i="2"/>
  <c r="O42" i="2"/>
  <c r="O43" i="2"/>
  <c r="O44" i="2"/>
  <c r="O45" i="2"/>
  <c r="O46" i="2"/>
  <c r="O35" i="2"/>
  <c r="N36" i="2"/>
  <c r="P36" i="2" s="1"/>
  <c r="N37" i="2"/>
  <c r="P37" i="2" s="1"/>
  <c r="N38" i="2"/>
  <c r="P38" i="2" s="1"/>
  <c r="N39" i="2"/>
  <c r="P39" i="2" s="1"/>
  <c r="N40" i="2"/>
  <c r="P40" i="2" s="1"/>
  <c r="N41" i="2"/>
  <c r="P41" i="2" s="1"/>
  <c r="N42" i="2"/>
  <c r="P42" i="2" s="1"/>
  <c r="N43" i="2"/>
  <c r="P43" i="2" s="1"/>
  <c r="N44" i="2"/>
  <c r="P44" i="2" s="1"/>
  <c r="N45" i="2"/>
  <c r="P45" i="2" s="1"/>
  <c r="N46" i="2"/>
  <c r="P46" i="2" s="1"/>
  <c r="N35" i="2"/>
  <c r="P35" i="2" s="1"/>
  <c r="J58" i="1"/>
  <c r="N52" i="1"/>
  <c r="N53" i="1"/>
  <c r="N54" i="1"/>
  <c r="N55" i="1"/>
  <c r="N56" i="1"/>
  <c r="N57" i="1"/>
  <c r="N58" i="1"/>
  <c r="N60" i="1"/>
  <c r="N61" i="1"/>
  <c r="N62" i="1"/>
  <c r="N51" i="1"/>
  <c r="I59" i="1"/>
  <c r="N59" i="1" s="1"/>
  <c r="I62" i="1"/>
  <c r="I61" i="1"/>
  <c r="I60" i="1"/>
  <c r="I57" i="1"/>
  <c r="I56" i="1"/>
  <c r="I55" i="1"/>
  <c r="I54" i="1"/>
  <c r="I53" i="1"/>
  <c r="I52" i="1"/>
  <c r="I51" i="1"/>
  <c r="C58" i="1"/>
  <c r="D58" i="1"/>
  <c r="E58" i="1"/>
  <c r="F58" i="1"/>
  <c r="G58" i="1"/>
  <c r="H58" i="1"/>
  <c r="K58" i="1"/>
  <c r="L58" i="1"/>
  <c r="M58" i="1"/>
  <c r="B58" i="1"/>
  <c r="P36" i="1"/>
  <c r="P37" i="1"/>
  <c r="P38" i="1"/>
  <c r="P39" i="1"/>
  <c r="P40" i="1"/>
  <c r="P41" i="1"/>
  <c r="P42" i="1"/>
  <c r="P43" i="1"/>
  <c r="P44" i="1"/>
  <c r="P45" i="1"/>
  <c r="P46" i="1"/>
  <c r="P47" i="1"/>
  <c r="P35" i="1"/>
  <c r="O48" i="1"/>
  <c r="O36" i="1"/>
  <c r="O37" i="1"/>
  <c r="O38" i="1"/>
  <c r="O39" i="1"/>
  <c r="O40" i="1"/>
  <c r="O41" i="1"/>
  <c r="O42" i="1"/>
  <c r="O43" i="1"/>
  <c r="O44" i="1"/>
  <c r="O45" i="1"/>
  <c r="O46" i="1"/>
  <c r="O47" i="1"/>
  <c r="O35" i="1"/>
  <c r="M47" i="1"/>
  <c r="N46" i="1"/>
  <c r="L47" i="1"/>
  <c r="N45" i="1" s="1"/>
  <c r="M45" i="1"/>
  <c r="L46" i="1"/>
  <c r="K46" i="1"/>
  <c r="N44" i="1"/>
  <c r="M44" i="1"/>
  <c r="L44" i="1"/>
  <c r="K47" i="1"/>
  <c r="K45" i="1"/>
  <c r="J45" i="1"/>
  <c r="N43" i="1"/>
  <c r="M43" i="1"/>
  <c r="L43" i="1"/>
  <c r="K43" i="1"/>
  <c r="J46" i="1"/>
  <c r="J47" i="1"/>
  <c r="J44" i="1"/>
  <c r="I44" i="1"/>
  <c r="N42" i="1"/>
  <c r="M42" i="1"/>
  <c r="L42" i="1"/>
  <c r="K42" i="1"/>
  <c r="J42" i="1"/>
  <c r="I45" i="1"/>
  <c r="I46" i="1"/>
  <c r="I47" i="1"/>
  <c r="I43" i="1"/>
  <c r="H43" i="1"/>
  <c r="J41" i="1" s="1"/>
  <c r="N41" i="1"/>
  <c r="M41" i="1"/>
  <c r="L41" i="1"/>
  <c r="K41" i="1"/>
  <c r="I41" i="1"/>
  <c r="H44" i="1"/>
  <c r="H45" i="1"/>
  <c r="H46" i="1"/>
  <c r="H47" i="1"/>
  <c r="H42" i="1"/>
  <c r="G42" i="1"/>
  <c r="N40" i="1"/>
  <c r="M40" i="1"/>
  <c r="L40" i="1"/>
  <c r="K40" i="1"/>
  <c r="J40" i="1"/>
  <c r="I40" i="1"/>
  <c r="H40" i="1"/>
  <c r="G43" i="1"/>
  <c r="G44" i="1"/>
  <c r="G45" i="1"/>
  <c r="G46" i="1"/>
  <c r="G47" i="1"/>
  <c r="G41" i="1"/>
  <c r="F41" i="1"/>
  <c r="N39" i="1"/>
  <c r="M39" i="1"/>
  <c r="L39" i="1"/>
  <c r="K39" i="1"/>
  <c r="J39" i="1"/>
  <c r="I39" i="1"/>
  <c r="H39" i="1"/>
  <c r="G39" i="1"/>
  <c r="F42" i="1"/>
  <c r="F43" i="1"/>
  <c r="F44" i="1"/>
  <c r="F45" i="1"/>
  <c r="F46" i="1"/>
  <c r="F47" i="1"/>
  <c r="F40" i="1"/>
  <c r="E40" i="1"/>
  <c r="N38" i="1"/>
  <c r="M38" i="1"/>
  <c r="L38" i="1"/>
  <c r="K38" i="1"/>
  <c r="J38" i="1"/>
  <c r="I38" i="1"/>
  <c r="H38" i="1"/>
  <c r="G38" i="1"/>
  <c r="F38" i="1"/>
  <c r="E41" i="1"/>
  <c r="E42" i="1"/>
  <c r="E43" i="1"/>
  <c r="E44" i="1"/>
  <c r="E45" i="1"/>
  <c r="E46" i="1"/>
  <c r="E47" i="1"/>
  <c r="E39" i="1"/>
  <c r="D38" i="1"/>
  <c r="E37" i="1" s="1"/>
  <c r="L37" i="1"/>
  <c r="N37" i="1"/>
  <c r="M37" i="1"/>
  <c r="K37" i="1"/>
  <c r="J37" i="1"/>
  <c r="I37" i="1"/>
  <c r="H37" i="1"/>
  <c r="G37" i="1"/>
  <c r="F37" i="1"/>
  <c r="D39" i="1"/>
  <c r="D40" i="1"/>
  <c r="D41" i="1"/>
  <c r="D42" i="1"/>
  <c r="D43" i="1"/>
  <c r="D44" i="1"/>
  <c r="D45" i="1"/>
  <c r="D46" i="1"/>
  <c r="D47" i="1"/>
  <c r="E36" i="1"/>
  <c r="F36" i="1"/>
  <c r="G36" i="1"/>
  <c r="H36" i="1"/>
  <c r="I36" i="1"/>
  <c r="J36" i="1"/>
  <c r="K36" i="1"/>
  <c r="L36" i="1"/>
  <c r="N36" i="1"/>
  <c r="M36" i="1"/>
  <c r="D36" i="1"/>
  <c r="C47" i="1"/>
  <c r="C38" i="1"/>
  <c r="C39" i="1"/>
  <c r="C40" i="1"/>
  <c r="C41" i="1"/>
  <c r="C42" i="1"/>
  <c r="C43" i="1"/>
  <c r="C44" i="1"/>
  <c r="C45" i="1"/>
  <c r="C46" i="1"/>
  <c r="C37" i="1"/>
  <c r="B36" i="1"/>
  <c r="N35" i="1"/>
  <c r="M35" i="1"/>
  <c r="L35" i="1"/>
  <c r="K35" i="1"/>
  <c r="J35" i="1"/>
  <c r="I35" i="1"/>
  <c r="H35" i="1"/>
  <c r="G35" i="1"/>
  <c r="F35" i="1"/>
  <c r="E35" i="1"/>
  <c r="D35" i="1"/>
  <c r="B47" i="1"/>
  <c r="B37" i="1"/>
  <c r="B38" i="1"/>
  <c r="B39" i="1"/>
  <c r="B40" i="1"/>
  <c r="B41" i="1"/>
  <c r="B42" i="1"/>
  <c r="B43" i="1"/>
  <c r="B44" i="1"/>
  <c r="B45" i="1"/>
  <c r="B46" i="1"/>
  <c r="F31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G31" i="1"/>
  <c r="E19" i="1"/>
  <c r="F19" i="1"/>
  <c r="G19" i="1"/>
  <c r="D19" i="1"/>
  <c r="E16" i="1"/>
  <c r="F16" i="1"/>
  <c r="G16" i="1"/>
  <c r="E15" i="1"/>
  <c r="F15" i="1"/>
  <c r="G15" i="1"/>
  <c r="D16" i="1"/>
  <c r="D15" i="1"/>
  <c r="J65" i="4" l="1"/>
  <c r="I71" i="4"/>
  <c r="H71" i="4"/>
  <c r="J70" i="4"/>
  <c r="J69" i="4"/>
  <c r="I69" i="4"/>
  <c r="I65" i="4"/>
  <c r="H72" i="4"/>
  <c r="H68" i="4"/>
  <c r="J74" i="4"/>
  <c r="I74" i="4"/>
  <c r="J73" i="4"/>
  <c r="I73" i="4"/>
  <c r="J72" i="4"/>
  <c r="J68" i="4"/>
  <c r="P40" i="4"/>
  <c r="P43" i="4"/>
  <c r="P38" i="4"/>
  <c r="P44" i="4"/>
  <c r="P47" i="4"/>
  <c r="P41" i="4"/>
  <c r="P36" i="4"/>
  <c r="P42" i="4"/>
  <c r="P37" i="4"/>
  <c r="P39" i="4"/>
  <c r="P45" i="4"/>
  <c r="P46" i="4"/>
  <c r="G23" i="4"/>
  <c r="D24" i="4"/>
  <c r="E21" i="4"/>
  <c r="E27" i="4"/>
  <c r="F24" i="4"/>
  <c r="G24" i="4"/>
  <c r="G30" i="4"/>
  <c r="D22" i="4"/>
  <c r="D28" i="4"/>
  <c r="E25" i="4"/>
  <c r="F25" i="4"/>
  <c r="G19" i="4"/>
  <c r="G22" i="4"/>
  <c r="G25" i="4"/>
  <c r="G28" i="4"/>
  <c r="G31" i="4"/>
  <c r="G20" i="4"/>
  <c r="D27" i="4"/>
  <c r="E31" i="4"/>
  <c r="D20" i="4"/>
  <c r="D23" i="4"/>
  <c r="D26" i="4"/>
  <c r="D29" i="4"/>
  <c r="G26" i="4"/>
  <c r="D30" i="4"/>
  <c r="E24" i="4"/>
  <c r="E30" i="4"/>
  <c r="F21" i="4"/>
  <c r="F27" i="4"/>
  <c r="G21" i="4"/>
  <c r="D31" i="4"/>
  <c r="E19" i="4"/>
  <c r="E22" i="4"/>
  <c r="E28" i="4"/>
  <c r="F19" i="4"/>
  <c r="F31" i="4"/>
  <c r="E20" i="4"/>
  <c r="E23" i="4"/>
  <c r="E26" i="4"/>
  <c r="P35" i="4"/>
  <c r="D21" i="4"/>
  <c r="F30" i="4"/>
  <c r="D19" i="4"/>
  <c r="F22" i="4"/>
  <c r="F28" i="4"/>
  <c r="F20" i="4"/>
  <c r="F23" i="4"/>
  <c r="F26" i="4"/>
  <c r="D26" i="3"/>
  <c r="E26" i="3"/>
  <c r="F23" i="3"/>
  <c r="G29" i="3"/>
  <c r="D21" i="3"/>
  <c r="D24" i="3"/>
  <c r="D30" i="3"/>
  <c r="F21" i="3"/>
  <c r="F24" i="3"/>
  <c r="F27" i="3"/>
  <c r="D23" i="3"/>
  <c r="E20" i="3"/>
  <c r="F29" i="3"/>
  <c r="G20" i="3"/>
  <c r="G26" i="3"/>
  <c r="D27" i="3"/>
  <c r="G21" i="3"/>
  <c r="G24" i="3"/>
  <c r="G27" i="3"/>
  <c r="D20" i="3"/>
  <c r="E23" i="3"/>
  <c r="E21" i="3"/>
  <c r="E24" i="3"/>
  <c r="E27" i="3"/>
  <c r="E30" i="3"/>
  <c r="D19" i="3"/>
  <c r="D22" i="3"/>
  <c r="D25" i="3"/>
  <c r="D28" i="3"/>
  <c r="F20" i="3"/>
  <c r="F26" i="3"/>
  <c r="E19" i="3"/>
  <c r="E22" i="3"/>
  <c r="E25" i="3"/>
  <c r="E28" i="3"/>
  <c r="F19" i="3"/>
  <c r="F22" i="3"/>
  <c r="F25" i="3"/>
  <c r="F28" i="3"/>
  <c r="H173" i="2"/>
  <c r="H174" i="2"/>
  <c r="H175" i="2"/>
  <c r="H172" i="2"/>
  <c r="I167" i="2"/>
  <c r="I163" i="2"/>
  <c r="I164" i="2"/>
  <c r="I166" i="2"/>
  <c r="J155" i="2"/>
  <c r="J159" i="2" s="1"/>
  <c r="J158" i="2"/>
  <c r="J154" i="2"/>
  <c r="J156" i="2"/>
  <c r="K144" i="2"/>
  <c r="K145" i="2"/>
  <c r="K142" i="2"/>
  <c r="K148" i="2"/>
  <c r="P47" i="2"/>
  <c r="O54" i="2"/>
  <c r="O57" i="2"/>
  <c r="N74" i="2"/>
  <c r="M81" i="2"/>
  <c r="M80" i="2"/>
  <c r="N71" i="2"/>
  <c r="N66" i="2"/>
  <c r="N68" i="2"/>
  <c r="N67" i="2"/>
  <c r="N72" i="2"/>
  <c r="N73" i="2"/>
  <c r="N69" i="2"/>
  <c r="N75" i="2"/>
  <c r="O56" i="2"/>
  <c r="O60" i="2"/>
  <c r="O59" i="2"/>
  <c r="O58" i="2"/>
  <c r="O55" i="2"/>
  <c r="O62" i="2" s="1"/>
  <c r="N63" i="1"/>
  <c r="O59" i="1"/>
  <c r="O58" i="1"/>
  <c r="H176" i="2" l="1"/>
  <c r="N76" i="2"/>
  <c r="O51" i="1"/>
  <c r="O55" i="1"/>
  <c r="O56" i="1"/>
  <c r="O52" i="1"/>
  <c r="O53" i="1"/>
  <c r="O54" i="1"/>
  <c r="O57" i="1"/>
  <c r="O60" i="1"/>
  <c r="O61" i="1"/>
  <c r="O62" i="1"/>
  <c r="O19" i="2" l="1"/>
  <c r="O27" i="2"/>
  <c r="O26" i="2"/>
  <c r="O25" i="2"/>
  <c r="O24" i="2"/>
  <c r="O23" i="2"/>
  <c r="O22" i="2"/>
  <c r="O21" i="2"/>
  <c r="O20" i="2"/>
  <c r="O31" i="2"/>
  <c r="O30" i="2"/>
  <c r="O29" i="2"/>
  <c r="O28" i="2"/>
  <c r="O32" i="2" l="1"/>
  <c r="M85" i="2"/>
  <c r="M87" i="2"/>
  <c r="M86" i="2"/>
  <c r="M82" i="2"/>
  <c r="M88" i="2"/>
  <c r="M83" i="2"/>
  <c r="M84" i="2"/>
  <c r="M89" i="2" l="1"/>
</calcChain>
</file>

<file path=xl/sharedStrings.xml><?xml version="1.0" encoding="utf-8"?>
<sst xmlns="http://schemas.openxmlformats.org/spreadsheetml/2006/main" count="968" uniqueCount="84">
  <si>
    <t>Вид ириса</t>
  </si>
  <si>
    <t>Длина  чашелистика</t>
  </si>
  <si>
    <t>Ширина чашелистика</t>
  </si>
  <si>
    <t>Длина лепестка</t>
  </si>
  <si>
    <t>Ширина лепестка</t>
  </si>
  <si>
    <t>x1</t>
  </si>
  <si>
    <t>virginica</t>
  </si>
  <si>
    <t>x2</t>
  </si>
  <si>
    <t>versicolor</t>
  </si>
  <si>
    <t>x3</t>
  </si>
  <si>
    <t>x4</t>
  </si>
  <si>
    <t>x5</t>
  </si>
  <si>
    <t>x6</t>
  </si>
  <si>
    <t>setosa</t>
  </si>
  <si>
    <t>x7</t>
  </si>
  <si>
    <t>x8</t>
  </si>
  <si>
    <t>x9</t>
  </si>
  <si>
    <t>x10</t>
  </si>
  <si>
    <t>x11</t>
  </si>
  <si>
    <t>x12</t>
  </si>
  <si>
    <t>x13</t>
  </si>
  <si>
    <t>max=</t>
  </si>
  <si>
    <t>min=</t>
  </si>
  <si>
    <t>Матрица расстояний</t>
  </si>
  <si>
    <t>D1</t>
  </si>
  <si>
    <t>Нормированные данные</t>
  </si>
  <si>
    <t>min</t>
  </si>
  <si>
    <t>x8 и x9 в отдельный кластер</t>
  </si>
  <si>
    <t>D2</t>
  </si>
  <si>
    <t>x8, x9</t>
  </si>
  <si>
    <t>x8,x9</t>
  </si>
  <si>
    <t>СР.ЗНАЧ</t>
  </si>
  <si>
    <t>S1</t>
  </si>
  <si>
    <t>Это кластер S1 и он имеет x1-x13</t>
  </si>
  <si>
    <t>S2</t>
  </si>
  <si>
    <t>S3</t>
  </si>
  <si>
    <t>Дельта</t>
  </si>
  <si>
    <t>d(xm;S2\{xl})</t>
  </si>
  <si>
    <t>d(xm;S3)</t>
  </si>
  <si>
    <t>S4</t>
  </si>
  <si>
    <t>S5</t>
  </si>
  <si>
    <t>S6</t>
  </si>
  <si>
    <t>S7</t>
  </si>
  <si>
    <t>S8</t>
  </si>
  <si>
    <t>S9</t>
  </si>
  <si>
    <t>СР.Знач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</si>
  <si>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</si>
  <si>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</si>
  <si>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</si>
  <si>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</si>
  <si>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</si>
  <si>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</si>
  <si>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</si>
  <si>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</si>
  <si>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</si>
  <si>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</si>
  <si>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max</t>
  </si>
  <si>
    <t>S1=</t>
  </si>
  <si>
    <t>S2=</t>
  </si>
  <si>
    <t>S3=</t>
  </si>
  <si>
    <t>{x1, x2, x3, x4, x5}</t>
  </si>
  <si>
    <t>{x6, x7, x11, x13}</t>
  </si>
  <si>
    <t>{x8, x9, x10, x12}</t>
  </si>
  <si>
    <t>Центр</t>
  </si>
  <si>
    <t>Матрица разбиения</t>
  </si>
  <si>
    <t>Радиус</t>
  </si>
  <si>
    <t>2 шаг</t>
  </si>
  <si>
    <t xml:space="preserve"> </t>
  </si>
  <si>
    <r>
      <t>S</t>
    </r>
    <r>
      <rPr>
        <b/>
        <vertAlign val="subscript"/>
        <sz val="8"/>
        <rFont val="Arial"/>
        <family val="2"/>
        <charset val="204"/>
      </rPr>
      <t>1</t>
    </r>
    <r>
      <rPr>
        <b/>
        <sz val="8"/>
        <rFont val="Arial"/>
        <family val="2"/>
        <charset val="204"/>
      </rPr>
      <t xml:space="preserve"> = {x</t>
    </r>
    <r>
      <rPr>
        <b/>
        <vertAlign val="subscript"/>
        <sz val="8"/>
        <rFont val="Arial"/>
        <family val="2"/>
        <charset val="204"/>
      </rPr>
      <t>6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7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11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13</t>
    </r>
    <r>
      <rPr>
        <b/>
        <sz val="8"/>
        <rFont val="Arial"/>
        <family val="2"/>
        <charset val="204"/>
      </rPr>
      <t>}</t>
    </r>
  </si>
  <si>
    <r>
      <t>S</t>
    </r>
    <r>
      <rPr>
        <b/>
        <vertAlign val="subscript"/>
        <sz val="8"/>
        <rFont val="Arial"/>
        <family val="2"/>
        <charset val="204"/>
      </rPr>
      <t>2</t>
    </r>
    <r>
      <rPr>
        <b/>
        <sz val="8"/>
        <rFont val="Arial"/>
        <family val="2"/>
        <charset val="204"/>
      </rPr>
      <t xml:space="preserve"> = {x</t>
    </r>
    <r>
      <rPr>
        <b/>
        <vertAlign val="subscript"/>
        <sz val="8"/>
        <rFont val="Arial"/>
        <family val="2"/>
        <charset val="204"/>
      </rPr>
      <t>8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9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10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12</t>
    </r>
    <r>
      <rPr>
        <b/>
        <sz val="8"/>
        <rFont val="Arial"/>
        <family val="2"/>
        <charset val="204"/>
      </rPr>
      <t>}</t>
    </r>
  </si>
  <si>
    <r>
      <t>S</t>
    </r>
    <r>
      <rPr>
        <b/>
        <vertAlign val="subscript"/>
        <sz val="8"/>
        <rFont val="Arial"/>
        <family val="2"/>
        <charset val="204"/>
      </rPr>
      <t>3</t>
    </r>
    <r>
      <rPr>
        <b/>
        <sz val="8"/>
        <rFont val="Arial"/>
        <family val="2"/>
        <charset val="204"/>
      </rPr>
      <t xml:space="preserve"> = {x</t>
    </r>
    <r>
      <rPr>
        <b/>
        <vertAlign val="subscript"/>
        <sz val="8"/>
        <rFont val="Arial"/>
        <family val="2"/>
        <charset val="204"/>
      </rPr>
      <t>1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2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3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4</t>
    </r>
    <r>
      <rPr>
        <b/>
        <sz val="8"/>
        <rFont val="Arial"/>
        <family val="2"/>
        <charset val="204"/>
      </rPr>
      <t>, x</t>
    </r>
    <r>
      <rPr>
        <b/>
        <vertAlign val="subscript"/>
        <sz val="8"/>
        <rFont val="Arial"/>
        <family val="2"/>
        <charset val="204"/>
      </rPr>
      <t>5</t>
    </r>
    <r>
      <rPr>
        <b/>
        <sz val="8"/>
        <rFont val="Arial"/>
        <family val="2"/>
        <charset val="204"/>
      </rPr>
      <t>}</t>
    </r>
  </si>
  <si>
    <t>1 шаг</t>
  </si>
  <si>
    <t>d(xi c1)</t>
  </si>
  <si>
    <t>d(xi c2)</t>
  </si>
  <si>
    <t>d(xi c3)</t>
  </si>
  <si>
    <t>Центроид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</si>
  <si>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</si>
  <si>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</si>
  <si>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</si>
  <si>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d(xi c1)^2</t>
  </si>
  <si>
    <t>d(xi c2)^2</t>
  </si>
  <si>
    <t>d(xi c3)^2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</si>
  <si>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(1)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</si>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</sst>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sz val="8"/>
      <color indexed="20"/>
      <name val="Arial"/>
      <family val="2"/>
      <charset val="204"/>
    </font>
    <font>
      <b/>
      <sz val="8"/>
      <color indexed="52"/>
      <name val="Arial"/>
      <family val="2"/>
      <charset val="204"/>
    </font>
    <font>
      <b/>
      <sz val="8"/>
      <color indexed="9"/>
      <name val="Arial"/>
      <family val="2"/>
      <charset val="204"/>
    </font>
    <font>
      <i/>
      <sz val="8"/>
      <color indexed="23"/>
      <name val="Arial"/>
      <family val="2"/>
      <charset val="204"/>
    </font>
    <font>
      <sz val="8"/>
      <color indexed="17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sz val="8"/>
      <color indexed="62"/>
      <name val="Arial"/>
      <family val="2"/>
      <charset val="204"/>
    </font>
    <font>
      <sz val="8"/>
      <color indexed="52"/>
      <name val="Arial"/>
      <family val="2"/>
      <charset val="204"/>
    </font>
    <font>
      <sz val="8"/>
      <color indexed="60"/>
      <name val="Arial"/>
      <family val="2"/>
      <charset val="204"/>
    </font>
    <font>
      <sz val="8"/>
      <name val="Arial"/>
      <family val="2"/>
      <charset val="204"/>
    </font>
    <font>
      <b/>
      <sz val="8"/>
      <color indexed="63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8"/>
      <color indexed="8"/>
      <name val="Arial"/>
      <family val="2"/>
      <charset val="204"/>
    </font>
    <font>
      <sz val="8"/>
      <color indexed="10"/>
      <name val="Arial"/>
      <family val="2"/>
      <charset val="204"/>
    </font>
    <font>
      <b/>
      <sz val="16"/>
      <name val="Arial"/>
      <family val="2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b/>
      <sz val="8"/>
      <name val="Arial"/>
      <family val="2"/>
      <charset val="204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8"/>
      <name val="Arial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5" fillId="0" borderId="0"/>
  </cellStyleXfs>
  <cellXfs count="70">
    <xf numFmtId="0" fontId="0" fillId="0" borderId="0" xfId="0"/>
    <xf numFmtId="0" fontId="20" fillId="0" borderId="10" xfId="44" applyFont="1" applyFill="1" applyBorder="1" applyAlignment="1">
      <alignment vertical="center"/>
    </xf>
    <xf numFmtId="0" fontId="21" fillId="24" borderId="10" xfId="1" applyFont="1" applyFill="1" applyBorder="1" applyAlignment="1">
      <alignment horizontal="center" vertical="center" wrapText="1"/>
    </xf>
    <xf numFmtId="0" fontId="21" fillId="0" borderId="10" xfId="1" applyFont="1" applyFill="1" applyBorder="1" applyAlignment="1">
      <alignment horizontal="center" vertical="center" wrapText="1"/>
    </xf>
    <xf numFmtId="0" fontId="23" fillId="0" borderId="10" xfId="44" applyFont="1" applyFill="1" applyBorder="1" applyAlignment="1">
      <alignment horizontal="center"/>
    </xf>
    <xf numFmtId="0" fontId="22" fillId="25" borderId="10" xfId="1" applyFont="1" applyFill="1" applyBorder="1" applyAlignment="1">
      <alignment wrapText="1"/>
    </xf>
    <xf numFmtId="164" fontId="15" fillId="0" borderId="10" xfId="44" applyNumberFormat="1" applyFont="1" applyFill="1" applyBorder="1"/>
    <xf numFmtId="0" fontId="23" fillId="0" borderId="0" xfId="44" applyFont="1" applyFill="1" applyBorder="1" applyAlignment="1">
      <alignment horizontal="center"/>
    </xf>
    <xf numFmtId="164" fontId="0" fillId="0" borderId="0" xfId="0" applyNumberFormat="1"/>
    <xf numFmtId="0" fontId="22" fillId="25" borderId="10" xfId="1" applyFont="1" applyFill="1" applyBorder="1" applyAlignment="1">
      <alignment horizontal="right" wrapText="1"/>
    </xf>
    <xf numFmtId="164" fontId="0" fillId="0" borderId="10" xfId="0" applyNumberFormat="1" applyBorder="1"/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0" fontId="23" fillId="26" borderId="10" xfId="44" applyFont="1" applyFill="1" applyBorder="1" applyAlignment="1">
      <alignment horizontal="center"/>
    </xf>
    <xf numFmtId="2" fontId="0" fillId="26" borderId="10" xfId="0" applyNumberFormat="1" applyFill="1" applyBorder="1"/>
    <xf numFmtId="0" fontId="15" fillId="0" borderId="0" xfId="44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2" fontId="0" fillId="0" borderId="10" xfId="0" applyNumberFormat="1" applyFill="1" applyBorder="1"/>
    <xf numFmtId="0" fontId="23" fillId="0" borderId="12" xfId="44" applyFont="1" applyFill="1" applyBorder="1" applyAlignment="1">
      <alignment horizontal="center"/>
    </xf>
    <xf numFmtId="2" fontId="0" fillId="0" borderId="12" xfId="0" applyNumberFormat="1" applyBorder="1"/>
    <xf numFmtId="2" fontId="0" fillId="26" borderId="12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164" fontId="0" fillId="0" borderId="0" xfId="0" applyNumberForma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164" fontId="0" fillId="0" borderId="12" xfId="0" applyNumberFormat="1" applyBorder="1"/>
    <xf numFmtId="0" fontId="23" fillId="27" borderId="10" xfId="44" applyFont="1" applyFill="1" applyBorder="1" applyAlignment="1">
      <alignment horizontal="center"/>
    </xf>
    <xf numFmtId="0" fontId="22" fillId="27" borderId="10" xfId="1" applyFont="1" applyFill="1" applyBorder="1" applyAlignment="1">
      <alignment wrapText="1"/>
    </xf>
    <xf numFmtId="164" fontId="15" fillId="27" borderId="10" xfId="44" applyNumberFormat="1" applyFont="1" applyFill="1" applyBorder="1" applyAlignment="1">
      <alignment horizontal="center"/>
    </xf>
    <xf numFmtId="0" fontId="23" fillId="28" borderId="10" xfId="44" applyFont="1" applyFill="1" applyBorder="1" applyAlignment="1">
      <alignment horizontal="center"/>
    </xf>
    <xf numFmtId="0" fontId="22" fillId="28" borderId="10" xfId="1" applyFont="1" applyFill="1" applyBorder="1" applyAlignment="1">
      <alignment wrapText="1"/>
    </xf>
    <xf numFmtId="164" fontId="15" fillId="28" borderId="10" xfId="44" applyNumberFormat="1" applyFont="1" applyFill="1" applyBorder="1" applyAlignment="1">
      <alignment horizontal="center"/>
    </xf>
    <xf numFmtId="0" fontId="23" fillId="29" borderId="10" xfId="44" applyFont="1" applyFill="1" applyBorder="1" applyAlignment="1">
      <alignment horizontal="center"/>
    </xf>
    <xf numFmtId="0" fontId="22" fillId="29" borderId="10" xfId="1" applyFont="1" applyFill="1" applyBorder="1" applyAlignment="1">
      <alignment wrapText="1"/>
    </xf>
    <xf numFmtId="164" fontId="15" fillId="29" borderId="10" xfId="44" applyNumberFormat="1" applyFont="1" applyFill="1" applyBorder="1" applyAlignment="1">
      <alignment horizontal="center"/>
    </xf>
    <xf numFmtId="164" fontId="15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24" fillId="26" borderId="10" xfId="0" applyNumberFormat="1" applyFont="1" applyFill="1" applyBorder="1"/>
    <xf numFmtId="2" fontId="0" fillId="28" borderId="10" xfId="0" applyNumberFormat="1" applyFill="1" applyBorder="1"/>
    <xf numFmtId="2" fontId="0" fillId="28" borderId="0" xfId="0" applyNumberFormat="1" applyFill="1"/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64" fontId="15" fillId="28" borderId="10" xfId="44" applyNumberFormat="1" applyFont="1" applyFill="1" applyBorder="1"/>
    <xf numFmtId="0" fontId="23" fillId="30" borderId="10" xfId="44" applyFont="1" applyFill="1" applyBorder="1" applyAlignment="1">
      <alignment horizontal="center"/>
    </xf>
    <xf numFmtId="0" fontId="22" fillId="30" borderId="10" xfId="1" applyFont="1" applyFill="1" applyBorder="1" applyAlignment="1">
      <alignment wrapText="1"/>
    </xf>
    <xf numFmtId="164" fontId="15" fillId="30" borderId="10" xfId="44" applyNumberFormat="1" applyFont="1" applyFill="1" applyBorder="1"/>
    <xf numFmtId="164" fontId="15" fillId="29" borderId="10" xfId="44" applyNumberFormat="1" applyFont="1" applyFill="1" applyBorder="1"/>
    <xf numFmtId="0" fontId="22" fillId="0" borderId="11" xfId="1" applyFont="1" applyFill="1" applyBorder="1" applyAlignment="1">
      <alignment wrapText="1"/>
    </xf>
    <xf numFmtId="2" fontId="0" fillId="31" borderId="10" xfId="0" applyNumberFormat="1" applyFill="1" applyBorder="1"/>
    <xf numFmtId="0" fontId="0" fillId="0" borderId="11" xfId="0" applyFill="1" applyBorder="1"/>
    <xf numFmtId="2" fontId="0" fillId="30" borderId="10" xfId="0" applyNumberFormat="1" applyFill="1" applyBorder="1"/>
    <xf numFmtId="0" fontId="23" fillId="0" borderId="0" xfId="44" applyFont="1" applyFill="1" applyBorder="1" applyAlignment="1">
      <alignment horizontal="left"/>
    </xf>
    <xf numFmtId="164" fontId="15" fillId="27" borderId="10" xfId="44" applyNumberFormat="1" applyFont="1" applyFill="1" applyBorder="1" applyAlignment="1">
      <alignment horizontal="center" vertical="center"/>
    </xf>
    <xf numFmtId="164" fontId="15" fillId="28" borderId="10" xfId="44" applyNumberFormat="1" applyFont="1" applyFill="1" applyBorder="1" applyAlignment="1">
      <alignment horizontal="center" vertical="center"/>
    </xf>
    <xf numFmtId="0" fontId="23" fillId="31" borderId="10" xfId="44" applyFont="1" applyFill="1" applyBorder="1" applyAlignment="1">
      <alignment horizontal="center"/>
    </xf>
    <xf numFmtId="0" fontId="22" fillId="31" borderId="10" xfId="1" applyFont="1" applyFill="1" applyBorder="1" applyAlignment="1">
      <alignment wrapText="1"/>
    </xf>
    <xf numFmtId="164" fontId="15" fillId="31" borderId="10" xfId="44" applyNumberFormat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" fontId="15" fillId="31" borderId="10" xfId="44" applyNumberFormat="1" applyFont="1" applyFill="1" applyBorder="1" applyAlignment="1">
      <alignment horizontal="center" vertical="center"/>
    </xf>
    <xf numFmtId="2" fontId="15" fillId="27" borderId="10" xfId="44" applyNumberFormat="1" applyFont="1" applyFill="1" applyBorder="1" applyAlignment="1">
      <alignment horizontal="center" vertical="center"/>
    </xf>
    <xf numFmtId="2" fontId="15" fillId="28" borderId="10" xfId="44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0" xfId="0" applyNumberFormat="1" applyFill="1" applyBorder="1"/>
  </cellXfs>
  <cellStyles count="45">
    <cellStyle name="20% - Accent1" xfId="2" xr:uid="{7A31A356-4669-4AB3-BD69-7C5DB67FA85B}"/>
    <cellStyle name="20% - Accent2" xfId="3" xr:uid="{07CAEFEA-D377-47ED-8B54-9AAD7647E2FE}"/>
    <cellStyle name="20% - Accent3" xfId="4" xr:uid="{C75D80B1-8D87-4554-B59F-07193F24322D}"/>
    <cellStyle name="20% - Accent4" xfId="5" xr:uid="{FF02F788-1BCA-4616-B05B-AAE76B58DF23}"/>
    <cellStyle name="20% - Accent5" xfId="6" xr:uid="{7CE362C4-A6C2-4EA4-A90C-7B1036211B2D}"/>
    <cellStyle name="20% - Accent6" xfId="7" xr:uid="{27047D70-CF88-4D12-8DAB-D898C12C0C4C}"/>
    <cellStyle name="40% - Accent1" xfId="8" xr:uid="{A68E7C1F-3B33-46AC-BFAC-7E0C470B8FD3}"/>
    <cellStyle name="40% - Accent2" xfId="9" xr:uid="{A662E36F-06B9-49DC-9D27-C6E5D940B1AE}"/>
    <cellStyle name="40% - Accent3" xfId="10" xr:uid="{F447A8A7-8F9C-4832-A50C-879BB3DA874E}"/>
    <cellStyle name="40% - Accent4" xfId="11" xr:uid="{47C96D0F-1772-4A54-85AE-584606E43456}"/>
    <cellStyle name="40% - Accent5" xfId="12" xr:uid="{703C2BC6-6BEF-4571-B88D-B5F877EF4860}"/>
    <cellStyle name="40% - Accent6" xfId="13" xr:uid="{5741AB8A-2F87-4436-8CB0-BABE4BA78FD5}"/>
    <cellStyle name="60% - Accent1" xfId="14" xr:uid="{59AACDE1-B266-4046-8B3D-0B564340A583}"/>
    <cellStyle name="60% - Accent2" xfId="15" xr:uid="{D7228F8F-FFA4-4520-8C1B-55C508CC421E}"/>
    <cellStyle name="60% - Accent3" xfId="16" xr:uid="{71319447-49A8-4F13-8B1A-2FD7DB5F789A}"/>
    <cellStyle name="60% - Accent4" xfId="17" xr:uid="{910E16FF-358E-4FB3-BF9D-0B5E571AE530}"/>
    <cellStyle name="60% - Accent5" xfId="18" xr:uid="{C26215C3-C803-46D0-8E30-0FE7B073346D}"/>
    <cellStyle name="60% - Accent6" xfId="19" xr:uid="{9C9BC7C3-14CF-436A-A4D1-C7C68D988346}"/>
    <cellStyle name="Accent1" xfId="20" xr:uid="{00D3E0AD-0432-4432-9D5C-205CBC5ECB87}"/>
    <cellStyle name="Accent2" xfId="21" xr:uid="{10CE5E36-0466-426D-A5CE-1BE856FA2361}"/>
    <cellStyle name="Accent3" xfId="22" xr:uid="{82937180-3A40-4977-BB86-5970FD6FAB18}"/>
    <cellStyle name="Accent4" xfId="23" xr:uid="{80B4696C-81BB-4D40-A4BD-73B004545458}"/>
    <cellStyle name="Accent5" xfId="24" xr:uid="{07C36192-D835-47BB-918A-35FCCBD2E2EC}"/>
    <cellStyle name="Accent6" xfId="25" xr:uid="{887A83EA-0F47-49F3-A416-7CE0A9977E9A}"/>
    <cellStyle name="Bad" xfId="26" xr:uid="{8D860943-A099-4F4C-9721-2D9B48013C1E}"/>
    <cellStyle name="Calculation" xfId="27" xr:uid="{143BE9B3-5BA7-405B-B92A-64098A193ADB}"/>
    <cellStyle name="Check Cell" xfId="28" xr:uid="{0162D87C-0D67-4A10-A334-74891D665AA4}"/>
    <cellStyle name="Explanatory Text" xfId="29" xr:uid="{209C146D-BB86-4502-9290-6F6264D6986E}"/>
    <cellStyle name="Good" xfId="30" xr:uid="{E0E7CE65-4F12-4C62-83D6-168C618AF528}"/>
    <cellStyle name="Heading 1" xfId="31" xr:uid="{9DAAB3F6-6280-421B-A3DE-2BFFAF626660}"/>
    <cellStyle name="Heading 2" xfId="32" xr:uid="{E943F2B1-B73E-4793-9BD9-0319379D4B7F}"/>
    <cellStyle name="Heading 3" xfId="33" xr:uid="{4BBC9A9D-131F-4821-9AA7-C0D67BEEB711}"/>
    <cellStyle name="Heading 4" xfId="34" xr:uid="{B8D76542-0E98-4A3D-8646-A9632375D429}"/>
    <cellStyle name="Input" xfId="35" xr:uid="{75AD8100-63EA-4D4D-BDDA-C85A16E079C4}"/>
    <cellStyle name="Linked Cell" xfId="36" xr:uid="{D9AF0E8C-274A-4AA0-958C-11E3B5B24F50}"/>
    <cellStyle name="Neutral" xfId="37" xr:uid="{08A311CC-D00B-4801-8E5C-6A0044166241}"/>
    <cellStyle name="Normal_Intro" xfId="38" xr:uid="{1B1EA072-9132-49BA-9DD3-CB70C36049FA}"/>
    <cellStyle name="Note" xfId="39" xr:uid="{07586C09-9252-445B-AD98-275AF8C119B4}"/>
    <cellStyle name="Output" xfId="40" xr:uid="{3BD98B95-B9C1-4408-AB2E-A6FB384532B8}"/>
    <cellStyle name="Title" xfId="41" xr:uid="{343F5B73-D30D-43CD-8E04-ADCE75E21F80}"/>
    <cellStyle name="Total" xfId="42" xr:uid="{BB2D80BB-FC23-49B5-BCB9-D7D86FCF5E97}"/>
    <cellStyle name="Warning Text" xfId="43" xr:uid="{DDDBBAE5-39A6-4B72-B359-565779F903BD}"/>
    <cellStyle name="Обычный" xfId="0" builtinId="0"/>
    <cellStyle name="Обычный 2" xfId="1" xr:uid="{B0A8BBBC-7035-435C-97DE-B26F3F40CDB5}"/>
    <cellStyle name="Обычный_Лист1" xfId="44" xr:uid="{B412D7ED-7A9C-45C5-A623-14FAF3D212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workbookViewId="0">
      <selection activeCell="B36" sqref="B36"/>
    </sheetView>
  </sheetViews>
  <sheetFormatPr defaultRowHeight="14.4" x14ac:dyDescent="0.3"/>
  <cols>
    <col min="3" max="3" width="10.88671875" customWidth="1"/>
    <col min="4" max="4" width="8" bestFit="1" customWidth="1"/>
    <col min="5" max="5" width="8.21875" bestFit="1" customWidth="1"/>
    <col min="6" max="7" width="9.109375" customWidth="1"/>
  </cols>
  <sheetData>
    <row r="1" spans="1:7" ht="39.6" x14ac:dyDescent="0.3">
      <c r="A1" s="1"/>
      <c r="B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3">
      <c r="A2" s="4">
        <v>3</v>
      </c>
      <c r="B2" s="4" t="s">
        <v>5</v>
      </c>
      <c r="C2" s="5" t="s">
        <v>6</v>
      </c>
      <c r="D2" s="6">
        <v>6</v>
      </c>
      <c r="E2" s="6">
        <v>2.2000000000000002</v>
      </c>
      <c r="F2" s="6">
        <v>5</v>
      </c>
      <c r="G2" s="6">
        <v>1.5</v>
      </c>
    </row>
    <row r="3" spans="1:7" x14ac:dyDescent="0.3">
      <c r="A3" s="4">
        <v>2</v>
      </c>
      <c r="B3" s="4" t="s">
        <v>7</v>
      </c>
      <c r="C3" s="5" t="s">
        <v>8</v>
      </c>
      <c r="D3" s="6">
        <v>5</v>
      </c>
      <c r="E3" s="6">
        <v>2.2999999999999998</v>
      </c>
      <c r="F3" s="6">
        <v>3.3</v>
      </c>
      <c r="G3" s="6">
        <v>1</v>
      </c>
    </row>
    <row r="4" spans="1:7" x14ac:dyDescent="0.3">
      <c r="A4" s="4">
        <v>3</v>
      </c>
      <c r="B4" s="4" t="s">
        <v>9</v>
      </c>
      <c r="C4" s="5" t="s">
        <v>6</v>
      </c>
      <c r="D4" s="6">
        <v>5.7</v>
      </c>
      <c r="E4" s="6">
        <v>2.5</v>
      </c>
      <c r="F4" s="6">
        <v>5</v>
      </c>
      <c r="G4" s="6">
        <v>2</v>
      </c>
    </row>
    <row r="5" spans="1:7" x14ac:dyDescent="0.3">
      <c r="A5" s="4">
        <v>2</v>
      </c>
      <c r="B5" s="4" t="s">
        <v>10</v>
      </c>
      <c r="C5" s="5" t="s">
        <v>8</v>
      </c>
      <c r="D5" s="6">
        <v>6</v>
      </c>
      <c r="E5" s="6">
        <v>2.7</v>
      </c>
      <c r="F5" s="6">
        <v>5.0999999999999996</v>
      </c>
      <c r="G5" s="6">
        <v>1.6</v>
      </c>
    </row>
    <row r="6" spans="1:7" x14ac:dyDescent="0.3">
      <c r="A6" s="4">
        <v>2</v>
      </c>
      <c r="B6" s="4" t="s">
        <v>11</v>
      </c>
      <c r="C6" s="5" t="s">
        <v>8</v>
      </c>
      <c r="D6" s="6">
        <v>5.7</v>
      </c>
      <c r="E6" s="6">
        <v>2.8</v>
      </c>
      <c r="F6" s="6">
        <v>4.0999999999999996</v>
      </c>
      <c r="G6" s="6">
        <v>1.3</v>
      </c>
    </row>
    <row r="7" spans="1:7" x14ac:dyDescent="0.3">
      <c r="A7" s="4">
        <v>1</v>
      </c>
      <c r="B7" s="4" t="s">
        <v>12</v>
      </c>
      <c r="C7" s="5" t="s">
        <v>13</v>
      </c>
      <c r="D7" s="6">
        <v>4.4000000000000004</v>
      </c>
      <c r="E7" s="6">
        <v>3</v>
      </c>
      <c r="F7" s="6">
        <v>1.3</v>
      </c>
      <c r="G7" s="6">
        <v>0.2</v>
      </c>
    </row>
    <row r="8" spans="1:7" x14ac:dyDescent="0.3">
      <c r="A8" s="4">
        <v>1</v>
      </c>
      <c r="B8" s="4" t="s">
        <v>14</v>
      </c>
      <c r="C8" s="5" t="s">
        <v>13</v>
      </c>
      <c r="D8" s="6">
        <v>4.8</v>
      </c>
      <c r="E8" s="6">
        <v>3</v>
      </c>
      <c r="F8" s="6">
        <v>1.4</v>
      </c>
      <c r="G8" s="6">
        <v>0.3</v>
      </c>
    </row>
    <row r="9" spans="1:7" x14ac:dyDescent="0.3">
      <c r="A9" s="4">
        <v>3</v>
      </c>
      <c r="B9" s="4" t="s">
        <v>15</v>
      </c>
      <c r="C9" s="5" t="s">
        <v>6</v>
      </c>
      <c r="D9" s="6">
        <v>6.5</v>
      </c>
      <c r="E9" s="6">
        <v>3</v>
      </c>
      <c r="F9" s="6">
        <v>5.8</v>
      </c>
      <c r="G9" s="6">
        <v>2.2000000000000002</v>
      </c>
    </row>
    <row r="10" spans="1:7" x14ac:dyDescent="0.3">
      <c r="A10" s="4">
        <v>3</v>
      </c>
      <c r="B10" s="4" t="s">
        <v>16</v>
      </c>
      <c r="C10" s="5" t="s">
        <v>6</v>
      </c>
      <c r="D10" s="6">
        <v>6.5</v>
      </c>
      <c r="E10" s="6">
        <v>3</v>
      </c>
      <c r="F10" s="6">
        <v>5.2</v>
      </c>
      <c r="G10" s="6">
        <v>2</v>
      </c>
    </row>
    <row r="11" spans="1:7" x14ac:dyDescent="0.3">
      <c r="A11" s="4">
        <v>2</v>
      </c>
      <c r="B11" s="4" t="s">
        <v>17</v>
      </c>
      <c r="C11" s="5" t="s">
        <v>8</v>
      </c>
      <c r="D11" s="6">
        <v>7</v>
      </c>
      <c r="E11" s="6">
        <v>3.2</v>
      </c>
      <c r="F11" s="6">
        <v>4.7</v>
      </c>
      <c r="G11" s="6">
        <v>1.4</v>
      </c>
    </row>
    <row r="12" spans="1:7" x14ac:dyDescent="0.3">
      <c r="A12" s="4">
        <v>1</v>
      </c>
      <c r="B12" s="4" t="s">
        <v>18</v>
      </c>
      <c r="C12" s="5" t="s">
        <v>13</v>
      </c>
      <c r="D12" s="6">
        <v>5</v>
      </c>
      <c r="E12" s="6">
        <v>3.3</v>
      </c>
      <c r="F12" s="6">
        <v>1.4</v>
      </c>
      <c r="G12" s="6">
        <v>0.2</v>
      </c>
    </row>
    <row r="13" spans="1:7" x14ac:dyDescent="0.3">
      <c r="A13" s="4">
        <v>3</v>
      </c>
      <c r="B13" s="4" t="s">
        <v>19</v>
      </c>
      <c r="C13" s="5" t="s">
        <v>6</v>
      </c>
      <c r="D13" s="6">
        <v>6.7</v>
      </c>
      <c r="E13" s="6">
        <v>3.3</v>
      </c>
      <c r="F13" s="6">
        <v>5.7</v>
      </c>
      <c r="G13" s="6">
        <v>2.5</v>
      </c>
    </row>
    <row r="14" spans="1:7" x14ac:dyDescent="0.3">
      <c r="A14" s="4">
        <v>1</v>
      </c>
      <c r="B14" s="4" t="s">
        <v>20</v>
      </c>
      <c r="C14" s="5" t="s">
        <v>13</v>
      </c>
      <c r="D14" s="6">
        <v>5.2</v>
      </c>
      <c r="E14" s="6">
        <v>3.5</v>
      </c>
      <c r="F14" s="6">
        <v>1.5</v>
      </c>
      <c r="G14" s="6">
        <v>0.2</v>
      </c>
    </row>
    <row r="15" spans="1:7" x14ac:dyDescent="0.3">
      <c r="C15" s="9" t="s">
        <v>21</v>
      </c>
      <c r="D15" s="10">
        <f>MAX(D2:D14)</f>
        <v>7</v>
      </c>
      <c r="E15" s="10">
        <f t="shared" ref="E15:G15" si="0">MAX(E2:E14)</f>
        <v>3.5</v>
      </c>
      <c r="F15" s="10">
        <f t="shared" si="0"/>
        <v>5.8</v>
      </c>
      <c r="G15" s="10">
        <f t="shared" si="0"/>
        <v>2.5</v>
      </c>
    </row>
    <row r="16" spans="1:7" x14ac:dyDescent="0.3">
      <c r="C16" s="9" t="s">
        <v>22</v>
      </c>
      <c r="D16" s="10">
        <f>MIN(D2:D14)</f>
        <v>4.4000000000000004</v>
      </c>
      <c r="E16" s="10">
        <f t="shared" ref="E16:G16" si="1">MIN(E2:E14)</f>
        <v>2.2000000000000002</v>
      </c>
      <c r="F16" s="10">
        <f t="shared" si="1"/>
        <v>1.3</v>
      </c>
      <c r="G16" s="10">
        <f t="shared" si="1"/>
        <v>0.2</v>
      </c>
    </row>
    <row r="17" spans="1:7" x14ac:dyDescent="0.3">
      <c r="A17" t="s">
        <v>25</v>
      </c>
    </row>
    <row r="18" spans="1:7" ht="39.6" x14ac:dyDescent="0.3">
      <c r="A18" s="1"/>
      <c r="B18" s="1"/>
      <c r="C18" s="2" t="s">
        <v>0</v>
      </c>
      <c r="D18" s="3" t="s">
        <v>1</v>
      </c>
      <c r="E18" s="3" t="s">
        <v>2</v>
      </c>
      <c r="F18" s="3" t="s">
        <v>3</v>
      </c>
      <c r="G18" s="3" t="s">
        <v>4</v>
      </c>
    </row>
    <row r="19" spans="1:7" x14ac:dyDescent="0.3">
      <c r="A19" s="4">
        <v>3</v>
      </c>
      <c r="B19" s="4" t="s">
        <v>5</v>
      </c>
      <c r="C19" s="5" t="s">
        <v>6</v>
      </c>
      <c r="D19" s="6">
        <f>(D2-D$16)/(D$15-D$16)</f>
        <v>0.61538461538461531</v>
      </c>
      <c r="E19" s="6">
        <f t="shared" ref="E19:G19" si="2">(E2-E$16)/(E$15-E$16)</f>
        <v>0</v>
      </c>
      <c r="F19" s="6">
        <f t="shared" si="2"/>
        <v>0.8222222222222223</v>
      </c>
      <c r="G19" s="6">
        <f t="shared" si="2"/>
        <v>0.56521739130434789</v>
      </c>
    </row>
    <row r="20" spans="1:7" x14ac:dyDescent="0.3">
      <c r="A20" s="4">
        <v>2</v>
      </c>
      <c r="B20" s="4" t="s">
        <v>7</v>
      </c>
      <c r="C20" s="5" t="s">
        <v>8</v>
      </c>
      <c r="D20" s="6">
        <f t="shared" ref="D20:G20" si="3">(D3-D$16)/(D$15-D$16)</f>
        <v>0.23076923076923067</v>
      </c>
      <c r="E20" s="6">
        <f t="shared" si="3"/>
        <v>7.6923076923076664E-2</v>
      </c>
      <c r="F20" s="6">
        <f t="shared" si="3"/>
        <v>0.44444444444444442</v>
      </c>
      <c r="G20" s="6">
        <f t="shared" si="3"/>
        <v>0.34782608695652178</v>
      </c>
    </row>
    <row r="21" spans="1:7" x14ac:dyDescent="0.3">
      <c r="A21" s="4">
        <v>3</v>
      </c>
      <c r="B21" s="4" t="s">
        <v>9</v>
      </c>
      <c r="C21" s="5" t="s">
        <v>6</v>
      </c>
      <c r="D21" s="6">
        <f t="shared" ref="D21:G21" si="4">(D4-D$16)/(D$15-D$16)</f>
        <v>0.5</v>
      </c>
      <c r="E21" s="6">
        <f t="shared" si="4"/>
        <v>0.23076923076923067</v>
      </c>
      <c r="F21" s="6">
        <f t="shared" si="4"/>
        <v>0.8222222222222223</v>
      </c>
      <c r="G21" s="6">
        <f t="shared" si="4"/>
        <v>0.78260869565217395</v>
      </c>
    </row>
    <row r="22" spans="1:7" x14ac:dyDescent="0.3">
      <c r="A22" s="4">
        <v>2</v>
      </c>
      <c r="B22" s="4" t="s">
        <v>10</v>
      </c>
      <c r="C22" s="5" t="s">
        <v>8</v>
      </c>
      <c r="D22" s="6">
        <f t="shared" ref="D22:G22" si="5">(D5-D$16)/(D$15-D$16)</f>
        <v>0.61538461538461531</v>
      </c>
      <c r="E22" s="6">
        <f t="shared" si="5"/>
        <v>0.38461538461538469</v>
      </c>
      <c r="F22" s="6">
        <f t="shared" si="5"/>
        <v>0.84444444444444444</v>
      </c>
      <c r="G22" s="6">
        <f t="shared" si="5"/>
        <v>0.60869565217391319</v>
      </c>
    </row>
    <row r="23" spans="1:7" x14ac:dyDescent="0.3">
      <c r="A23" s="4">
        <v>2</v>
      </c>
      <c r="B23" s="4" t="s">
        <v>11</v>
      </c>
      <c r="C23" s="5" t="s">
        <v>8</v>
      </c>
      <c r="D23" s="6">
        <f t="shared" ref="D23:G23" si="6">(D6-D$16)/(D$15-D$16)</f>
        <v>0.5</v>
      </c>
      <c r="E23" s="6">
        <f t="shared" si="6"/>
        <v>0.46153846153846134</v>
      </c>
      <c r="F23" s="6">
        <f t="shared" si="6"/>
        <v>0.62222222222222223</v>
      </c>
      <c r="G23" s="6">
        <f t="shared" si="6"/>
        <v>0.47826086956521746</v>
      </c>
    </row>
    <row r="24" spans="1:7" x14ac:dyDescent="0.3">
      <c r="A24" s="4">
        <v>1</v>
      </c>
      <c r="B24" s="4" t="s">
        <v>12</v>
      </c>
      <c r="C24" s="5" t="s">
        <v>13</v>
      </c>
      <c r="D24" s="6">
        <f t="shared" ref="D24:G24" si="7">(D7-D$16)/(D$15-D$16)</f>
        <v>0</v>
      </c>
      <c r="E24" s="6">
        <f t="shared" si="7"/>
        <v>0.61538461538461531</v>
      </c>
      <c r="F24" s="6">
        <f t="shared" si="7"/>
        <v>0</v>
      </c>
      <c r="G24" s="6">
        <f t="shared" si="7"/>
        <v>0</v>
      </c>
    </row>
    <row r="25" spans="1:7" x14ac:dyDescent="0.3">
      <c r="A25" s="4">
        <v>1</v>
      </c>
      <c r="B25" s="4" t="s">
        <v>14</v>
      </c>
      <c r="C25" s="5" t="s">
        <v>13</v>
      </c>
      <c r="D25" s="6">
        <f t="shared" ref="D25:G25" si="8">(D8-D$16)/(D$15-D$16)</f>
        <v>0.15384615384615366</v>
      </c>
      <c r="E25" s="6">
        <f t="shared" si="8"/>
        <v>0.61538461538461531</v>
      </c>
      <c r="F25" s="6">
        <f t="shared" si="8"/>
        <v>2.2222222222222192E-2</v>
      </c>
      <c r="G25" s="6">
        <f t="shared" si="8"/>
        <v>4.3478260869565209E-2</v>
      </c>
    </row>
    <row r="26" spans="1:7" x14ac:dyDescent="0.3">
      <c r="A26" s="4">
        <v>3</v>
      </c>
      <c r="B26" s="4" t="s">
        <v>15</v>
      </c>
      <c r="C26" s="5" t="s">
        <v>6</v>
      </c>
      <c r="D26" s="6">
        <f t="shared" ref="D26:G26" si="9">(D9-D$16)/(D$15-D$16)</f>
        <v>0.80769230769230771</v>
      </c>
      <c r="E26" s="6">
        <f t="shared" si="9"/>
        <v>0.61538461538461531</v>
      </c>
      <c r="F26" s="6">
        <f t="shared" si="9"/>
        <v>1</v>
      </c>
      <c r="G26" s="6">
        <f t="shared" si="9"/>
        <v>0.86956521739130443</v>
      </c>
    </row>
    <row r="27" spans="1:7" x14ac:dyDescent="0.3">
      <c r="A27" s="4">
        <v>3</v>
      </c>
      <c r="B27" s="4" t="s">
        <v>16</v>
      </c>
      <c r="C27" s="5" t="s">
        <v>6</v>
      </c>
      <c r="D27" s="6">
        <f t="shared" ref="D27:G27" si="10">(D10-D$16)/(D$15-D$16)</f>
        <v>0.80769230769230771</v>
      </c>
      <c r="E27" s="6">
        <f t="shared" si="10"/>
        <v>0.61538461538461531</v>
      </c>
      <c r="F27" s="6">
        <f t="shared" si="10"/>
        <v>0.8666666666666667</v>
      </c>
      <c r="G27" s="6">
        <f t="shared" si="10"/>
        <v>0.78260869565217395</v>
      </c>
    </row>
    <row r="28" spans="1:7" x14ac:dyDescent="0.3">
      <c r="A28" s="4">
        <v>2</v>
      </c>
      <c r="B28" s="4" t="s">
        <v>17</v>
      </c>
      <c r="C28" s="5" t="s">
        <v>8</v>
      </c>
      <c r="D28" s="6">
        <f t="shared" ref="D28:G28" si="11">(D11-D$16)/(D$15-D$16)</f>
        <v>1</v>
      </c>
      <c r="E28" s="6">
        <f t="shared" si="11"/>
        <v>0.76923076923076938</v>
      </c>
      <c r="F28" s="6">
        <f t="shared" si="11"/>
        <v>0.75555555555555565</v>
      </c>
      <c r="G28" s="6">
        <f t="shared" si="11"/>
        <v>0.52173913043478259</v>
      </c>
    </row>
    <row r="29" spans="1:7" x14ac:dyDescent="0.3">
      <c r="A29" s="4">
        <v>1</v>
      </c>
      <c r="B29" s="4" t="s">
        <v>18</v>
      </c>
      <c r="C29" s="5" t="s">
        <v>13</v>
      </c>
      <c r="D29" s="6">
        <f t="shared" ref="D29:G29" si="12">(D12-D$16)/(D$15-D$16)</f>
        <v>0.23076923076923067</v>
      </c>
      <c r="E29" s="6">
        <f t="shared" si="12"/>
        <v>0.84615384615384603</v>
      </c>
      <c r="F29" s="6">
        <f t="shared" si="12"/>
        <v>2.2222222222222192E-2</v>
      </c>
      <c r="G29" s="6">
        <f t="shared" si="12"/>
        <v>0</v>
      </c>
    </row>
    <row r="30" spans="1:7" x14ac:dyDescent="0.3">
      <c r="A30" s="4">
        <v>3</v>
      </c>
      <c r="B30" s="4" t="s">
        <v>19</v>
      </c>
      <c r="C30" s="5" t="s">
        <v>6</v>
      </c>
      <c r="D30" s="6">
        <f t="shared" ref="D30:G30" si="13">(D13-D$16)/(D$15-D$16)</f>
        <v>0.88461538461538469</v>
      </c>
      <c r="E30" s="6">
        <f t="shared" si="13"/>
        <v>0.84615384615384603</v>
      </c>
      <c r="F30" s="6">
        <f t="shared" si="13"/>
        <v>0.97777777777777786</v>
      </c>
      <c r="G30" s="6">
        <f t="shared" si="13"/>
        <v>1</v>
      </c>
    </row>
    <row r="31" spans="1:7" x14ac:dyDescent="0.3">
      <c r="A31" s="4">
        <v>1</v>
      </c>
      <c r="B31" s="4" t="s">
        <v>20</v>
      </c>
      <c r="C31" s="5" t="s">
        <v>13</v>
      </c>
      <c r="D31" s="6">
        <f t="shared" ref="D31:G31" si="14">(D14-D$16)/(D$15-D$16)</f>
        <v>0.30769230769230765</v>
      </c>
      <c r="E31" s="6">
        <f t="shared" si="14"/>
        <v>1</v>
      </c>
      <c r="F31" s="6">
        <f>(F14-F$16)/(F$15-F$16)</f>
        <v>4.4444444444444432E-2</v>
      </c>
      <c r="G31" s="6">
        <f t="shared" si="14"/>
        <v>0</v>
      </c>
    </row>
    <row r="33" spans="1:16" x14ac:dyDescent="0.3">
      <c r="A33" t="s">
        <v>23</v>
      </c>
    </row>
    <row r="34" spans="1:16" x14ac:dyDescent="0.3">
      <c r="A34" s="18" t="s">
        <v>24</v>
      </c>
      <c r="B34" s="4" t="s">
        <v>5</v>
      </c>
      <c r="C34" s="4" t="s">
        <v>7</v>
      </c>
      <c r="D34" s="4" t="s">
        <v>9</v>
      </c>
      <c r="E34" s="4" t="s">
        <v>10</v>
      </c>
      <c r="F34" s="4" t="s">
        <v>11</v>
      </c>
      <c r="G34" s="4" t="s">
        <v>12</v>
      </c>
      <c r="H34" s="4" t="s">
        <v>14</v>
      </c>
      <c r="I34" s="4" t="s">
        <v>15</v>
      </c>
      <c r="J34" s="4" t="s">
        <v>16</v>
      </c>
      <c r="K34" s="4" t="s">
        <v>17</v>
      </c>
      <c r="L34" s="4" t="s">
        <v>18</v>
      </c>
      <c r="M34" s="4" t="s">
        <v>19</v>
      </c>
      <c r="N34" s="4" t="s">
        <v>20</v>
      </c>
      <c r="O34" s="4" t="s">
        <v>26</v>
      </c>
    </row>
    <row r="35" spans="1:16" x14ac:dyDescent="0.3">
      <c r="A35" s="4" t="s">
        <v>5</v>
      </c>
      <c r="B35" s="12"/>
      <c r="C35" s="12">
        <f>B36</f>
        <v>0.58636267142010257</v>
      </c>
      <c r="D35" s="12">
        <f>B37</f>
        <v>0.33738261150113708</v>
      </c>
      <c r="E35" s="12">
        <f>B38</f>
        <v>0.3877024379747645</v>
      </c>
      <c r="F35" s="12">
        <f>B39</f>
        <v>0.52334768330404713</v>
      </c>
      <c r="G35" s="12">
        <f>B40</f>
        <v>1.3239775420501225</v>
      </c>
      <c r="H35" s="12">
        <f>B41</f>
        <v>1.2263472985081365</v>
      </c>
      <c r="I35" s="12">
        <f>B42</f>
        <v>0.73478773185746804</v>
      </c>
      <c r="J35" s="12">
        <f>B43</f>
        <v>0.68184658187953506</v>
      </c>
      <c r="K35" s="12">
        <f>B44</f>
        <v>0.86370120645214332</v>
      </c>
      <c r="L35" s="12">
        <f>B45</f>
        <v>1.350324414678443</v>
      </c>
      <c r="M35" s="12">
        <f>B46</f>
        <v>1.0008471342567418</v>
      </c>
      <c r="N35" s="12">
        <f>B47</f>
        <v>1.4209445897890771</v>
      </c>
      <c r="O35" s="12">
        <f>MIN(B35:N35)</f>
        <v>0.33738261150113708</v>
      </c>
      <c r="P35" s="14" t="str">
        <f>IF(O35=$O$48,"мин","")</f>
        <v/>
      </c>
    </row>
    <row r="36" spans="1:16" x14ac:dyDescent="0.3">
      <c r="A36" s="4" t="s">
        <v>7</v>
      </c>
      <c r="B36" s="12">
        <f>SQRT((D$19-D20)^2+(E$19-E20)^2+(F$19-F20)^2+(G$19-G20)^2)</f>
        <v>0.58636267142010257</v>
      </c>
      <c r="C36" s="12"/>
      <c r="D36" s="12">
        <f>C37</f>
        <v>0.65414510038733686</v>
      </c>
      <c r="E36" s="12">
        <f>C38</f>
        <v>0.68604408047338261</v>
      </c>
      <c r="F36" s="12">
        <f>C39</f>
        <v>0.51868330604446367</v>
      </c>
      <c r="G36" s="12">
        <f>C40</f>
        <v>0.81345504930340573</v>
      </c>
      <c r="H36" s="12">
        <f>C41</f>
        <v>0.75283277847594332</v>
      </c>
      <c r="I36" s="12">
        <f>C42</f>
        <v>1.097102894273934</v>
      </c>
      <c r="J36" s="12">
        <f>C43</f>
        <v>0.99503195267851874</v>
      </c>
      <c r="K36" s="12">
        <f>C44</f>
        <v>1.0945509523582837</v>
      </c>
      <c r="L36" s="12">
        <f>C45</f>
        <v>0.94391237307131359</v>
      </c>
      <c r="M36" s="12">
        <f>C46</f>
        <v>1.3149167374893578</v>
      </c>
      <c r="N36" s="12">
        <f>C47</f>
        <v>1.0672259144379692</v>
      </c>
      <c r="O36" s="12">
        <f t="shared" ref="O36:O47" si="15">MIN(B36:N36)</f>
        <v>0.51868330604446367</v>
      </c>
      <c r="P36" s="14" t="str">
        <f t="shared" ref="P36:P47" si="16">IF(O36=$O$48,"мин","")</f>
        <v/>
      </c>
    </row>
    <row r="37" spans="1:16" x14ac:dyDescent="0.3">
      <c r="A37" s="4" t="s">
        <v>9</v>
      </c>
      <c r="B37" s="12">
        <f t="shared" ref="B37:B46" si="17">SQRT((D$19-D21)^2+(E$19-E21)^2+(F$19-F21)^2+(G$19-G21)^2)</f>
        <v>0.33738261150113708</v>
      </c>
      <c r="C37" s="12">
        <f>SQRT((D$20-D21)^2+(E$20-E21)^2+(F$20-F21)^2+(G$20-G21)^2)</f>
        <v>0.65414510038733686</v>
      </c>
      <c r="D37" s="12"/>
      <c r="E37" s="12">
        <f>D38</f>
        <v>0.2602341683428126</v>
      </c>
      <c r="F37" s="12">
        <f>D39</f>
        <v>0.43114039141987009</v>
      </c>
      <c r="G37" s="12">
        <f>D40</f>
        <v>1.29863572540928</v>
      </c>
      <c r="H37" s="12">
        <f>D41</f>
        <v>1.2058462915777739</v>
      </c>
      <c r="I37" s="12">
        <f>D42</f>
        <v>0.53082004977245423</v>
      </c>
      <c r="J37" s="12">
        <f>D43</f>
        <v>0.49454914714094222</v>
      </c>
      <c r="K37" s="12">
        <f>D44</f>
        <v>0.78258431041231746</v>
      </c>
      <c r="L37" s="12">
        <f>D45</f>
        <v>1.305243196673731</v>
      </c>
      <c r="M37" s="12">
        <f>D46</f>
        <v>0.7733587324166955</v>
      </c>
      <c r="N37" s="12">
        <f>D47</f>
        <v>1.3587173609575345</v>
      </c>
      <c r="O37" s="12">
        <f t="shared" si="15"/>
        <v>0.2602341683428126</v>
      </c>
      <c r="P37" s="14" t="str">
        <f t="shared" si="16"/>
        <v/>
      </c>
    </row>
    <row r="38" spans="1:16" x14ac:dyDescent="0.3">
      <c r="A38" s="4" t="s">
        <v>10</v>
      </c>
      <c r="B38" s="12">
        <f t="shared" si="17"/>
        <v>0.3877024379747645</v>
      </c>
      <c r="C38" s="12">
        <f t="shared" ref="C38:C46" si="18">SQRT((D$20-D22)^2+(E$20-E22)^2+(F$20-F22)^2+(G$20-G22)^2)</f>
        <v>0.68604408047338261</v>
      </c>
      <c r="D38" s="12">
        <f>SQRT((D$21-D22)^2+(E$21-E22)^2+(F$21-F22)^2+(G$21-G22)^2)</f>
        <v>0.2602341683428126</v>
      </c>
      <c r="E38" s="12"/>
      <c r="F38" s="12">
        <f>E39</f>
        <v>0.29262043297474905</v>
      </c>
      <c r="G38" s="12">
        <f>E40</f>
        <v>1.2310765530422572</v>
      </c>
      <c r="H38" s="12">
        <f>E41</f>
        <v>1.1232952735136272</v>
      </c>
      <c r="I38" s="12">
        <f>E42</f>
        <v>0.42718514406687974</v>
      </c>
      <c r="J38" s="12">
        <f>E43</f>
        <v>0.34781641744302089</v>
      </c>
      <c r="K38" s="12">
        <f>E44</f>
        <v>0.55796116299125131</v>
      </c>
      <c r="L38" s="12">
        <f>E45</f>
        <v>1.1863838018337931</v>
      </c>
      <c r="M38" s="12">
        <f>E46</f>
        <v>0.67557370359218283</v>
      </c>
      <c r="N38" s="12">
        <f>E47</f>
        <v>1.2181474369059413</v>
      </c>
      <c r="O38" s="12">
        <f t="shared" si="15"/>
        <v>0.2602341683428126</v>
      </c>
      <c r="P38" s="14" t="str">
        <f t="shared" si="16"/>
        <v/>
      </c>
    </row>
    <row r="39" spans="1:16" x14ac:dyDescent="0.3">
      <c r="A39" s="4" t="s">
        <v>11</v>
      </c>
      <c r="B39" s="12">
        <f t="shared" si="17"/>
        <v>0.52334768330404713</v>
      </c>
      <c r="C39" s="12">
        <f t="shared" si="18"/>
        <v>0.51868330604446367</v>
      </c>
      <c r="D39" s="12">
        <f t="shared" ref="D39:D47" si="19">SQRT((D$21-D23)^2+(E$21-E23)^2+(F$21-F23)^2+(G$21-G23)^2)</f>
        <v>0.43114039141987009</v>
      </c>
      <c r="E39" s="12">
        <f>SQRT((D$22-D23)^2+(E$22-E23)^2+(F$22-F23)^2+(G$22-G23)^2)</f>
        <v>0.29262043297474905</v>
      </c>
      <c r="F39" s="12"/>
      <c r="G39" s="12">
        <f>F40</f>
        <v>0.94316625906448381</v>
      </c>
      <c r="H39" s="12">
        <f>F41</f>
        <v>0.83218209610910998</v>
      </c>
      <c r="I39" s="12">
        <f>F42</f>
        <v>0.6435668864046592</v>
      </c>
      <c r="J39" s="12">
        <f>F43</f>
        <v>0.52031133077214609</v>
      </c>
      <c r="K39" s="12">
        <f>F44</f>
        <v>0.60360806253647548</v>
      </c>
      <c r="L39" s="12">
        <f>F45</f>
        <v>0.89952635344425014</v>
      </c>
      <c r="M39" s="12">
        <f>F46</f>
        <v>0.83336034311631568</v>
      </c>
      <c r="N39" s="12">
        <f>F47</f>
        <v>0.94312443334598339</v>
      </c>
      <c r="O39" s="12">
        <f t="shared" si="15"/>
        <v>0.29262043297474905</v>
      </c>
      <c r="P39" s="14" t="str">
        <f t="shared" si="16"/>
        <v/>
      </c>
    </row>
    <row r="40" spans="1:16" x14ac:dyDescent="0.3">
      <c r="A40" s="4" t="s">
        <v>12</v>
      </c>
      <c r="B40" s="12">
        <f t="shared" si="17"/>
        <v>1.3239775420501225</v>
      </c>
      <c r="C40" s="12">
        <f t="shared" si="18"/>
        <v>0.81345504930340573</v>
      </c>
      <c r="D40" s="12">
        <f t="shared" si="19"/>
        <v>1.29863572540928</v>
      </c>
      <c r="E40" s="12">
        <f>SQRT((D$22-D24)^2+(E$22-E24)^2+(F$22-F24)^2+(G$22-G24)^2)</f>
        <v>1.2310765530422572</v>
      </c>
      <c r="F40" s="12">
        <f>SQRT((D$23-D24)^2+(E$23-E24)^2+(F$23-F24)^2+(G$23-G24)^2)</f>
        <v>0.94316625906448381</v>
      </c>
      <c r="G40" s="12"/>
      <c r="H40" s="12">
        <f>G41</f>
        <v>0.16140887640396415</v>
      </c>
      <c r="I40" s="12">
        <f>G42</f>
        <v>1.5519376698830762</v>
      </c>
      <c r="J40" s="12">
        <f>G43</f>
        <v>1.4198430707394509</v>
      </c>
      <c r="K40" s="12">
        <f>G44</f>
        <v>1.3662886067046602</v>
      </c>
      <c r="L40" s="12">
        <f>G45</f>
        <v>0.32711267615324652</v>
      </c>
      <c r="M40" s="12">
        <f>G46</f>
        <v>1.6708824612413935</v>
      </c>
      <c r="N40" s="12">
        <f>G47</f>
        <v>0.49454914714094222</v>
      </c>
      <c r="O40" s="12">
        <f t="shared" si="15"/>
        <v>0.16140887640396415</v>
      </c>
      <c r="P40" s="14" t="str">
        <f t="shared" si="16"/>
        <v/>
      </c>
    </row>
    <row r="41" spans="1:16" x14ac:dyDescent="0.3">
      <c r="A41" s="4" t="s">
        <v>14</v>
      </c>
      <c r="B41" s="12">
        <f t="shared" si="17"/>
        <v>1.2263472985081365</v>
      </c>
      <c r="C41" s="12">
        <f t="shared" si="18"/>
        <v>0.75283277847594332</v>
      </c>
      <c r="D41" s="12">
        <f t="shared" si="19"/>
        <v>1.2058462915777739</v>
      </c>
      <c r="E41" s="12">
        <f t="shared" ref="E41:E47" si="20">SQRT((D$22-D25)^2+(E$22-E25)^2+(F$22-F25)^2+(G$22-G25)^2)</f>
        <v>1.1232952735136272</v>
      </c>
      <c r="F41" s="12">
        <f>SQRT((D$23-D25)^2+(E$23-E25)^2+(F$23-F25)^2+(G$23-G25)^2)</f>
        <v>0.83218209610910998</v>
      </c>
      <c r="G41" s="12">
        <f>SQRT((D$24-D25)^2+(E$24-E25)^2+(F$24-F25)^2+(G$24-G25)^2)</f>
        <v>0.16140887640396415</v>
      </c>
      <c r="H41" s="12"/>
      <c r="I41" s="12">
        <f>H42</f>
        <v>1.4373530656560372</v>
      </c>
      <c r="J41" s="12">
        <f>H43</f>
        <v>1.2988129242790987</v>
      </c>
      <c r="K41" s="12">
        <f>H44</f>
        <v>1.2272555591844991</v>
      </c>
      <c r="L41" s="12">
        <f>H45</f>
        <v>0.24710717675004515</v>
      </c>
      <c r="M41" s="12">
        <f>H46</f>
        <v>1.554123020771224</v>
      </c>
      <c r="N41" s="12">
        <f>H47</f>
        <v>0.41711127947447135</v>
      </c>
      <c r="O41" s="12">
        <f t="shared" si="15"/>
        <v>0.16140887640396415</v>
      </c>
      <c r="P41" s="14" t="str">
        <f t="shared" si="16"/>
        <v/>
      </c>
    </row>
    <row r="42" spans="1:16" x14ac:dyDescent="0.3">
      <c r="A42" s="15" t="s">
        <v>15</v>
      </c>
      <c r="B42" s="16">
        <f t="shared" si="17"/>
        <v>0.73478773185746804</v>
      </c>
      <c r="C42" s="16">
        <f t="shared" si="18"/>
        <v>1.097102894273934</v>
      </c>
      <c r="D42" s="16">
        <f t="shared" si="19"/>
        <v>0.53082004977245423</v>
      </c>
      <c r="E42" s="16">
        <f t="shared" si="20"/>
        <v>0.42718514406687974</v>
      </c>
      <c r="F42" s="16">
        <f t="shared" ref="F42:F47" si="21">SQRT((D$23-D26)^2+(E$23-E26)^2+(F$23-F26)^2+(G$23-G26)^2)</f>
        <v>0.6435668864046592</v>
      </c>
      <c r="G42" s="16">
        <f>SQRT((D$24-D26)^2+(E$24-E26)^2+(F$24-F26)^2+(G$24-G26)^2)</f>
        <v>1.5519376698830762</v>
      </c>
      <c r="H42" s="16">
        <f>SQRT((D$25-D26)^2+(E$25-E26)^2+(F$25-F26)^2+(G$25-G26)^2)</f>
        <v>1.4373530656560372</v>
      </c>
      <c r="I42" s="16"/>
      <c r="J42" s="16">
        <f>I43</f>
        <v>0.15918295904633023</v>
      </c>
      <c r="K42" s="16">
        <f>I44</f>
        <v>0.4913114702113146</v>
      </c>
      <c r="L42" s="16">
        <f>I45</f>
        <v>1.4485467629900834</v>
      </c>
      <c r="M42" s="16">
        <f>I46</f>
        <v>0.27690911380416422</v>
      </c>
      <c r="N42" s="16">
        <f>I47</f>
        <v>1.437761830461747</v>
      </c>
      <c r="O42" s="16">
        <f t="shared" si="15"/>
        <v>0.15918295904633023</v>
      </c>
      <c r="P42" s="14" t="str">
        <f t="shared" si="16"/>
        <v>мин</v>
      </c>
    </row>
    <row r="43" spans="1:16" x14ac:dyDescent="0.3">
      <c r="A43" s="15" t="s">
        <v>16</v>
      </c>
      <c r="B43" s="16">
        <f t="shared" si="17"/>
        <v>0.68184658187953506</v>
      </c>
      <c r="C43" s="16">
        <f t="shared" si="18"/>
        <v>0.99503195267851874</v>
      </c>
      <c r="D43" s="16">
        <f t="shared" si="19"/>
        <v>0.49454914714094222</v>
      </c>
      <c r="E43" s="16">
        <f t="shared" si="20"/>
        <v>0.34781641744302089</v>
      </c>
      <c r="F43" s="16">
        <f t="shared" si="21"/>
        <v>0.52031133077214609</v>
      </c>
      <c r="G43" s="16">
        <f t="shared" ref="G43:G47" si="22">SQRT((D$24-D27)^2+(E$24-E27)^2+(F$24-F27)^2+(G$24-G27)^2)</f>
        <v>1.4198430707394509</v>
      </c>
      <c r="H43" s="16">
        <f>SQRT((D$25-D27)^2+(E$25-E27)^2+(F$25-F27)^2+(G$25-G27)^2)</f>
        <v>1.2988129242790987</v>
      </c>
      <c r="I43" s="16">
        <f>SQRT((D$26-D27)^2+(E$26-E27)^2+(F$26-F27)^2+(G$26-G27)^2)</f>
        <v>0.15918295904633023</v>
      </c>
      <c r="J43" s="16"/>
      <c r="K43" s="16">
        <f>J44</f>
        <v>0.37556556903292004</v>
      </c>
      <c r="L43" s="16">
        <f>J45</f>
        <v>1.3083032770805463</v>
      </c>
      <c r="M43" s="16">
        <f>J46</f>
        <v>0.34463931269013826</v>
      </c>
      <c r="N43" s="16">
        <f>J47</f>
        <v>1.29863572540928</v>
      </c>
      <c r="O43" s="16">
        <f t="shared" si="15"/>
        <v>0.15918295904633023</v>
      </c>
      <c r="P43" s="14" t="str">
        <f t="shared" si="16"/>
        <v>мин</v>
      </c>
    </row>
    <row r="44" spans="1:16" x14ac:dyDescent="0.3">
      <c r="A44" s="4" t="s">
        <v>17</v>
      </c>
      <c r="B44" s="12">
        <f t="shared" si="17"/>
        <v>0.86370120645214332</v>
      </c>
      <c r="C44" s="12">
        <f t="shared" si="18"/>
        <v>1.0945509523582837</v>
      </c>
      <c r="D44" s="12">
        <f t="shared" si="19"/>
        <v>0.78258431041231746</v>
      </c>
      <c r="E44" s="12">
        <f t="shared" si="20"/>
        <v>0.55796116299125131</v>
      </c>
      <c r="F44" s="12">
        <f t="shared" si="21"/>
        <v>0.60360806253647548</v>
      </c>
      <c r="G44" s="12">
        <f t="shared" si="22"/>
        <v>1.3662886067046602</v>
      </c>
      <c r="H44" s="12">
        <f t="shared" ref="H44:H47" si="23">SQRT((D$25-D28)^2+(E$25-E28)^2+(F$25-F28)^2+(G$25-G28)^2)</f>
        <v>1.2272555591844991</v>
      </c>
      <c r="I44" s="12">
        <f>SQRT((D$26-D28)^2+(E$26-E28)^2+(F$26-F28)^2+(G$26-G28)^2)</f>
        <v>0.4913114702113146</v>
      </c>
      <c r="J44" s="12">
        <f>SQRT((D$27-D28)^2+(E$27-E28)^2+(F$27-F28)^2+(G$27-G28)^2)</f>
        <v>0.37556556903292004</v>
      </c>
      <c r="K44" s="12"/>
      <c r="L44" s="12">
        <f>K45</f>
        <v>1.18643273475545</v>
      </c>
      <c r="M44" s="12">
        <f>K46</f>
        <v>0.54529528206049038</v>
      </c>
      <c r="N44" s="12">
        <f>K47</f>
        <v>1.1447423776862402</v>
      </c>
      <c r="O44" s="12">
        <f t="shared" si="15"/>
        <v>0.37556556903292004</v>
      </c>
      <c r="P44" s="14" t="str">
        <f t="shared" si="16"/>
        <v/>
      </c>
    </row>
    <row r="45" spans="1:16" x14ac:dyDescent="0.3">
      <c r="A45" s="4" t="s">
        <v>18</v>
      </c>
      <c r="B45" s="12">
        <f t="shared" si="17"/>
        <v>1.350324414678443</v>
      </c>
      <c r="C45" s="12">
        <f t="shared" si="18"/>
        <v>0.94391237307131359</v>
      </c>
      <c r="D45" s="12">
        <f t="shared" si="19"/>
        <v>1.305243196673731</v>
      </c>
      <c r="E45" s="12">
        <f t="shared" si="20"/>
        <v>1.1863838018337931</v>
      </c>
      <c r="F45" s="12">
        <f t="shared" si="21"/>
        <v>0.89952635344425014</v>
      </c>
      <c r="G45" s="12">
        <f t="shared" si="22"/>
        <v>0.32711267615324652</v>
      </c>
      <c r="H45" s="12">
        <f t="shared" si="23"/>
        <v>0.24710717675004515</v>
      </c>
      <c r="I45" s="12">
        <f t="shared" ref="I45:I47" si="24">SQRT((D$26-D29)^2+(E$26-E29)^2+(F$26-F29)^2+(G$26-G29)^2)</f>
        <v>1.4485467629900834</v>
      </c>
      <c r="J45" s="12">
        <f>SQRT((D$27-D29)^2+(E$27-E29)^2+(F$27-F29)^2+(G$27-G29)^2)</f>
        <v>1.3083032770805463</v>
      </c>
      <c r="K45" s="12">
        <f>SQRT((D$28-D29)^2+(E$28-E29)^2+(F$28-F29)^2+(G$28-G29)^2)</f>
        <v>1.18643273475545</v>
      </c>
      <c r="L45" s="12"/>
      <c r="M45" s="12">
        <f>L46</f>
        <v>1.5299023539600478</v>
      </c>
      <c r="N45" s="12">
        <f>L47</f>
        <v>0.17343478883160068</v>
      </c>
      <c r="O45" s="12">
        <f t="shared" si="15"/>
        <v>0.17343478883160068</v>
      </c>
      <c r="P45" s="14" t="str">
        <f t="shared" si="16"/>
        <v/>
      </c>
    </row>
    <row r="46" spans="1:16" x14ac:dyDescent="0.3">
      <c r="A46" s="4" t="s">
        <v>19</v>
      </c>
      <c r="B46" s="12">
        <f t="shared" si="17"/>
        <v>1.0008471342567418</v>
      </c>
      <c r="C46" s="12">
        <f t="shared" si="18"/>
        <v>1.3149167374893578</v>
      </c>
      <c r="D46" s="12">
        <f t="shared" si="19"/>
        <v>0.7733587324166955</v>
      </c>
      <c r="E46" s="12">
        <f t="shared" si="20"/>
        <v>0.67557370359218283</v>
      </c>
      <c r="F46" s="12">
        <f t="shared" si="21"/>
        <v>0.83336034311631568</v>
      </c>
      <c r="G46" s="12">
        <f t="shared" si="22"/>
        <v>1.6708824612413935</v>
      </c>
      <c r="H46" s="12">
        <f t="shared" si="23"/>
        <v>1.554123020771224</v>
      </c>
      <c r="I46" s="12">
        <f t="shared" si="24"/>
        <v>0.27690911380416422</v>
      </c>
      <c r="J46" s="12">
        <f t="shared" ref="J46:J47" si="25">SQRT((D$27-D30)^2+(E$27-E30)^2+(F$27-F30)^2+(G$27-G30)^2)</f>
        <v>0.34463931269013826</v>
      </c>
      <c r="K46" s="12">
        <f>SQRT((D$28-D30)^2+(E$28-E30)^2+(F$28-F30)^2+(G$28-G30)^2)</f>
        <v>0.54529528206049038</v>
      </c>
      <c r="L46" s="12">
        <f>SQRT((D$29-D30)^2+(E$29-E30)^2+(F$29-F30)^2+(G$29-G30)^2)</f>
        <v>1.5299023539600478</v>
      </c>
      <c r="M46" s="12"/>
      <c r="N46" s="12">
        <f>M47</f>
        <v>1.4925213522260767</v>
      </c>
      <c r="O46" s="12">
        <f t="shared" si="15"/>
        <v>0.27690911380416422</v>
      </c>
      <c r="P46" s="14" t="str">
        <f t="shared" si="16"/>
        <v/>
      </c>
    </row>
    <row r="47" spans="1:16" x14ac:dyDescent="0.3">
      <c r="A47" s="4" t="s">
        <v>20</v>
      </c>
      <c r="B47" s="12">
        <f>SQRT((D$19-D31)^2+(E$19-E31)^2+(F$19-F31)^2+(G$19-G31)^2)</f>
        <v>1.4209445897890771</v>
      </c>
      <c r="C47" s="12">
        <f>SQRT((D$20-D31)^2+(E$20-E31)^2+(F$20-F31)^2+(G$20-G31)^2)</f>
        <v>1.0672259144379692</v>
      </c>
      <c r="D47" s="12">
        <f t="shared" si="19"/>
        <v>1.3587173609575345</v>
      </c>
      <c r="E47" s="12">
        <f t="shared" si="20"/>
        <v>1.2181474369059413</v>
      </c>
      <c r="F47" s="12">
        <f t="shared" si="21"/>
        <v>0.94312443334598339</v>
      </c>
      <c r="G47" s="12">
        <f t="shared" si="22"/>
        <v>0.49454914714094222</v>
      </c>
      <c r="H47" s="12">
        <f t="shared" si="23"/>
        <v>0.41711127947447135</v>
      </c>
      <c r="I47" s="12">
        <f t="shared" si="24"/>
        <v>1.437761830461747</v>
      </c>
      <c r="J47" s="12">
        <f t="shared" si="25"/>
        <v>1.29863572540928</v>
      </c>
      <c r="K47" s="12">
        <f t="shared" ref="K47" si="26">SQRT((D$28-D31)^2+(E$28-E31)^2+(F$28-F31)^2+(G$28-G31)^2)</f>
        <v>1.1447423776862402</v>
      </c>
      <c r="L47" s="12">
        <f>SQRT((D$29-D31)^2+(E$29-E31)^2+(F$29-F31)^2+(G$29-G31)^2)</f>
        <v>0.17343478883160068</v>
      </c>
      <c r="M47" s="12">
        <f>SQRT((D$30-D31)^2+(E$30-E31)^2+(F$30-F31)^2+(G$30-G31)^2)</f>
        <v>1.4925213522260767</v>
      </c>
      <c r="N47" s="12"/>
      <c r="O47" s="12">
        <f t="shared" si="15"/>
        <v>0.17343478883160068</v>
      </c>
      <c r="P47" s="14" t="str">
        <f t="shared" si="16"/>
        <v/>
      </c>
    </row>
    <row r="48" spans="1:16" x14ac:dyDescent="0.3">
      <c r="O48" s="13">
        <f>MIN(O35:O47)</f>
        <v>0.15918295904633023</v>
      </c>
    </row>
    <row r="49" spans="1:15" x14ac:dyDescent="0.3">
      <c r="A49" s="17" t="s">
        <v>27</v>
      </c>
    </row>
    <row r="50" spans="1:15" x14ac:dyDescent="0.3">
      <c r="A50" s="18" t="s">
        <v>28</v>
      </c>
      <c r="B50" s="4" t="s">
        <v>5</v>
      </c>
      <c r="C50" s="4" t="s">
        <v>7</v>
      </c>
      <c r="D50" s="4" t="s">
        <v>9</v>
      </c>
      <c r="E50" s="4" t="s">
        <v>10</v>
      </c>
      <c r="F50" s="4" t="s">
        <v>11</v>
      </c>
      <c r="G50" s="4" t="s">
        <v>12</v>
      </c>
      <c r="H50" s="4" t="s">
        <v>14</v>
      </c>
      <c r="I50" s="4" t="s">
        <v>30</v>
      </c>
      <c r="J50" s="4" t="s">
        <v>17</v>
      </c>
      <c r="K50" s="4" t="s">
        <v>18</v>
      </c>
      <c r="L50" s="4" t="s">
        <v>19</v>
      </c>
      <c r="M50" s="4" t="s">
        <v>20</v>
      </c>
      <c r="N50" s="4" t="s">
        <v>26</v>
      </c>
    </row>
    <row r="51" spans="1:15" x14ac:dyDescent="0.3">
      <c r="A51" s="4" t="s">
        <v>5</v>
      </c>
      <c r="B51" s="12"/>
      <c r="C51" s="12">
        <v>0.58636267142010257</v>
      </c>
      <c r="D51" s="12">
        <v>0.33738261150113708</v>
      </c>
      <c r="E51" s="12">
        <v>0.3877024379747645</v>
      </c>
      <c r="F51" s="12">
        <v>0.52334768330404713</v>
      </c>
      <c r="G51" s="12">
        <v>1.3239775420501225</v>
      </c>
      <c r="H51" s="12">
        <v>1.2263472985081365</v>
      </c>
      <c r="I51" s="12">
        <f>B58</f>
        <v>0.68184658187953506</v>
      </c>
      <c r="J51" s="12">
        <v>0.86370120645214332</v>
      </c>
      <c r="K51" s="12">
        <v>1.350324414678443</v>
      </c>
      <c r="L51" s="12">
        <v>1.0008471342567418</v>
      </c>
      <c r="M51" s="12">
        <v>1.4209445897890771</v>
      </c>
      <c r="N51" s="12">
        <f>MIN(B51:M51)</f>
        <v>0.33738261150113708</v>
      </c>
      <c r="O51" s="14" t="str">
        <f>IF(N51=$N$63,"мин","")</f>
        <v/>
      </c>
    </row>
    <row r="52" spans="1:15" x14ac:dyDescent="0.3">
      <c r="A52" s="4" t="s">
        <v>7</v>
      </c>
      <c r="B52" s="12">
        <v>0.58636267142010257</v>
      </c>
      <c r="C52" s="12"/>
      <c r="D52" s="12">
        <v>0.65414510038733686</v>
      </c>
      <c r="E52" s="12">
        <v>0.68604408047338261</v>
      </c>
      <c r="F52" s="12">
        <v>0.51868330604446367</v>
      </c>
      <c r="G52" s="12">
        <v>0.81345504930340573</v>
      </c>
      <c r="H52" s="12">
        <v>0.75283277847594332</v>
      </c>
      <c r="I52" s="12">
        <f>C58</f>
        <v>0.99503195267851874</v>
      </c>
      <c r="J52" s="12">
        <v>1.0945509523582837</v>
      </c>
      <c r="K52" s="12">
        <v>0.94391237307131359</v>
      </c>
      <c r="L52" s="12">
        <v>1.3149167374893578</v>
      </c>
      <c r="M52" s="12">
        <v>1.0672259144379692</v>
      </c>
      <c r="N52" s="12">
        <f t="shared" ref="N52:N62" si="27">MIN(B52:M52)</f>
        <v>0.51868330604446367</v>
      </c>
      <c r="O52" s="14" t="str">
        <f t="shared" ref="O52:O62" si="28">IF(N52=$N$63,"мин","")</f>
        <v/>
      </c>
    </row>
    <row r="53" spans="1:15" x14ac:dyDescent="0.3">
      <c r="A53" s="4" t="s">
        <v>9</v>
      </c>
      <c r="B53" s="12">
        <v>0.33738261150113708</v>
      </c>
      <c r="C53" s="12">
        <v>0.65414510038733686</v>
      </c>
      <c r="D53" s="12"/>
      <c r="E53" s="12">
        <v>0.2602341683428126</v>
      </c>
      <c r="F53" s="12">
        <v>0.43114039141987009</v>
      </c>
      <c r="G53" s="12">
        <v>1.29863572540928</v>
      </c>
      <c r="H53" s="12">
        <v>1.2058462915777739</v>
      </c>
      <c r="I53" s="12">
        <f>D58</f>
        <v>0.49454914714094222</v>
      </c>
      <c r="J53" s="12">
        <v>0.78258431041231746</v>
      </c>
      <c r="K53" s="12">
        <v>1.305243196673731</v>
      </c>
      <c r="L53" s="12">
        <v>0.7733587324166955</v>
      </c>
      <c r="M53" s="12">
        <v>1.3587173609575345</v>
      </c>
      <c r="N53" s="12">
        <f t="shared" si="27"/>
        <v>0.2602341683428126</v>
      </c>
      <c r="O53" s="14" t="str">
        <f t="shared" si="28"/>
        <v/>
      </c>
    </row>
    <row r="54" spans="1:15" x14ac:dyDescent="0.3">
      <c r="A54" s="4" t="s">
        <v>10</v>
      </c>
      <c r="B54" s="12">
        <v>0.3877024379747645</v>
      </c>
      <c r="C54" s="12">
        <v>0.68604408047338261</v>
      </c>
      <c r="D54" s="12">
        <v>0.2602341683428126</v>
      </c>
      <c r="E54" s="12"/>
      <c r="F54" s="12">
        <v>0.29262043297474905</v>
      </c>
      <c r="G54" s="12">
        <v>1.2310765530422572</v>
      </c>
      <c r="H54" s="12">
        <v>1.1232952735136272</v>
      </c>
      <c r="I54" s="12">
        <f>E58</f>
        <v>0.34781641744302089</v>
      </c>
      <c r="J54" s="12">
        <v>0.55796116299125131</v>
      </c>
      <c r="K54" s="12">
        <v>1.1863838018337931</v>
      </c>
      <c r="L54" s="12">
        <v>0.67557370359218283</v>
      </c>
      <c r="M54" s="12">
        <v>1.2181474369059413</v>
      </c>
      <c r="N54" s="12">
        <f t="shared" si="27"/>
        <v>0.2602341683428126</v>
      </c>
      <c r="O54" s="14" t="str">
        <f t="shared" si="28"/>
        <v/>
      </c>
    </row>
    <row r="55" spans="1:15" x14ac:dyDescent="0.3">
      <c r="A55" s="4" t="s">
        <v>11</v>
      </c>
      <c r="B55" s="12">
        <v>0.52334768330404713</v>
      </c>
      <c r="C55" s="12">
        <v>0.51868330604446367</v>
      </c>
      <c r="D55" s="12">
        <v>0.43114039141987009</v>
      </c>
      <c r="E55" s="12">
        <v>0.29262043297474905</v>
      </c>
      <c r="F55" s="12"/>
      <c r="G55" s="12">
        <v>0.94316625906448381</v>
      </c>
      <c r="H55" s="12">
        <v>0.83218209610910998</v>
      </c>
      <c r="I55" s="12">
        <f>F58</f>
        <v>0.52031133077214609</v>
      </c>
      <c r="J55" s="12">
        <v>0.60360806253647548</v>
      </c>
      <c r="K55" s="12">
        <v>0.89952635344425014</v>
      </c>
      <c r="L55" s="12">
        <v>0.83336034311631568</v>
      </c>
      <c r="M55" s="12">
        <v>0.94312443334598339</v>
      </c>
      <c r="N55" s="12">
        <f t="shared" si="27"/>
        <v>0.29262043297474905</v>
      </c>
      <c r="O55" s="14" t="str">
        <f t="shared" si="28"/>
        <v/>
      </c>
    </row>
    <row r="56" spans="1:15" x14ac:dyDescent="0.3">
      <c r="A56" s="4" t="s">
        <v>12</v>
      </c>
      <c r="B56" s="12">
        <v>1.3239775420501225</v>
      </c>
      <c r="C56" s="12">
        <v>0.81345504930340573</v>
      </c>
      <c r="D56" s="12">
        <v>1.29863572540928</v>
      </c>
      <c r="E56" s="12">
        <v>1.2310765530422572</v>
      </c>
      <c r="F56" s="12">
        <v>0.94316625906448381</v>
      </c>
      <c r="G56" s="12"/>
      <c r="H56" s="12">
        <v>0.16140887640396415</v>
      </c>
      <c r="I56" s="12">
        <f>G58</f>
        <v>1.4198430707394509</v>
      </c>
      <c r="J56" s="12">
        <v>1.3662886067046602</v>
      </c>
      <c r="K56" s="12">
        <v>0.32711267615324652</v>
      </c>
      <c r="L56" s="12">
        <v>1.6708824612413935</v>
      </c>
      <c r="M56" s="12">
        <v>0.49454914714094222</v>
      </c>
      <c r="N56" s="12">
        <f t="shared" si="27"/>
        <v>0.16140887640396415</v>
      </c>
      <c r="O56" s="14" t="str">
        <f t="shared" si="28"/>
        <v/>
      </c>
    </row>
    <row r="57" spans="1:15" x14ac:dyDescent="0.3">
      <c r="A57" s="4" t="s">
        <v>14</v>
      </c>
      <c r="B57" s="12">
        <v>1.2263472985081365</v>
      </c>
      <c r="C57" s="12">
        <v>0.75283277847594332</v>
      </c>
      <c r="D57" s="12">
        <v>1.2058462915777739</v>
      </c>
      <c r="E57" s="12">
        <v>1.1232952735136272</v>
      </c>
      <c r="F57" s="12">
        <v>0.83218209610910998</v>
      </c>
      <c r="G57" s="12">
        <v>0.16140887640396415</v>
      </c>
      <c r="H57" s="12"/>
      <c r="I57" s="12">
        <f>H58</f>
        <v>1.2988129242790987</v>
      </c>
      <c r="J57" s="12">
        <v>1.2272555591844991</v>
      </c>
      <c r="K57" s="12">
        <v>0.24710717675004515</v>
      </c>
      <c r="L57" s="12">
        <v>1.554123020771224</v>
      </c>
      <c r="M57" s="12">
        <v>0.41711127947447135</v>
      </c>
      <c r="N57" s="12">
        <f t="shared" si="27"/>
        <v>0.16140887640396415</v>
      </c>
      <c r="O57" s="14" t="str">
        <f t="shared" si="28"/>
        <v/>
      </c>
    </row>
    <row r="58" spans="1:15" x14ac:dyDescent="0.3">
      <c r="A58" s="15" t="s">
        <v>29</v>
      </c>
      <c r="B58" s="16">
        <f>MIN(B42:B43)</f>
        <v>0.68184658187953506</v>
      </c>
      <c r="C58" s="16">
        <f t="shared" ref="C58:M58" si="29">MIN(C42:C43)</f>
        <v>0.99503195267851874</v>
      </c>
      <c r="D58" s="16">
        <f t="shared" si="29"/>
        <v>0.49454914714094222</v>
      </c>
      <c r="E58" s="16">
        <f t="shared" si="29"/>
        <v>0.34781641744302089</v>
      </c>
      <c r="F58" s="16">
        <f t="shared" si="29"/>
        <v>0.52031133077214609</v>
      </c>
      <c r="G58" s="16">
        <f t="shared" si="29"/>
        <v>1.4198430707394509</v>
      </c>
      <c r="H58" s="16">
        <f t="shared" si="29"/>
        <v>1.2988129242790987</v>
      </c>
      <c r="I58" s="16"/>
      <c r="J58" s="16">
        <f>MIN(J42:J43)</f>
        <v>0.15918295904633023</v>
      </c>
      <c r="K58" s="16">
        <f t="shared" si="29"/>
        <v>0.37556556903292004</v>
      </c>
      <c r="L58" s="16">
        <f t="shared" si="29"/>
        <v>1.3083032770805463</v>
      </c>
      <c r="M58" s="16">
        <f t="shared" si="29"/>
        <v>0.27690911380416422</v>
      </c>
      <c r="N58" s="16">
        <f t="shared" si="27"/>
        <v>0.15918295904633023</v>
      </c>
      <c r="O58" s="14" t="str">
        <f t="shared" si="28"/>
        <v>мин</v>
      </c>
    </row>
    <row r="59" spans="1:15" x14ac:dyDescent="0.3">
      <c r="A59" s="15" t="s">
        <v>17</v>
      </c>
      <c r="B59" s="16">
        <v>0.86370120645214332</v>
      </c>
      <c r="C59" s="16">
        <v>1.0945509523582837</v>
      </c>
      <c r="D59" s="16">
        <v>0.78258431041231746</v>
      </c>
      <c r="E59" s="16">
        <v>0.55796116299125131</v>
      </c>
      <c r="F59" s="16">
        <v>0.60360806253647548</v>
      </c>
      <c r="G59" s="16">
        <v>1.3662886067046602</v>
      </c>
      <c r="H59" s="16">
        <v>1.2272555591844991</v>
      </c>
      <c r="I59" s="16">
        <f>J58</f>
        <v>0.15918295904633023</v>
      </c>
      <c r="J59" s="16"/>
      <c r="K59" s="16">
        <v>1.18643273475545</v>
      </c>
      <c r="L59" s="16">
        <v>0.54529528206049038</v>
      </c>
      <c r="M59" s="16">
        <v>1.1447423776862402</v>
      </c>
      <c r="N59" s="16">
        <f t="shared" si="27"/>
        <v>0.15918295904633023</v>
      </c>
      <c r="O59" s="14" t="str">
        <f t="shared" si="28"/>
        <v>мин</v>
      </c>
    </row>
    <row r="60" spans="1:15" x14ac:dyDescent="0.3">
      <c r="A60" s="4" t="s">
        <v>18</v>
      </c>
      <c r="B60" s="12">
        <v>1.350324414678443</v>
      </c>
      <c r="C60" s="12">
        <v>0.94391237307131359</v>
      </c>
      <c r="D60" s="12">
        <v>1.305243196673731</v>
      </c>
      <c r="E60" s="12">
        <v>1.1863838018337931</v>
      </c>
      <c r="F60" s="12">
        <v>0.89952635344425014</v>
      </c>
      <c r="G60" s="12">
        <v>0.32711267615324652</v>
      </c>
      <c r="H60" s="12">
        <v>0.24710717675004515</v>
      </c>
      <c r="I60" s="12">
        <f>K58</f>
        <v>0.37556556903292004</v>
      </c>
      <c r="J60" s="12">
        <v>1.18643273475545</v>
      </c>
      <c r="K60" s="12"/>
      <c r="L60" s="12">
        <v>1.5299023539600478</v>
      </c>
      <c r="M60" s="12">
        <v>0.17343478883160068</v>
      </c>
      <c r="N60" s="12">
        <f t="shared" si="27"/>
        <v>0.17343478883160068</v>
      </c>
      <c r="O60" s="14" t="str">
        <f t="shared" si="28"/>
        <v/>
      </c>
    </row>
    <row r="61" spans="1:15" x14ac:dyDescent="0.3">
      <c r="A61" s="4" t="s">
        <v>19</v>
      </c>
      <c r="B61" s="12">
        <v>1.0008471342567418</v>
      </c>
      <c r="C61" s="12">
        <v>1.3149167374893578</v>
      </c>
      <c r="D61" s="12">
        <v>0.7733587324166955</v>
      </c>
      <c r="E61" s="12">
        <v>0.67557370359218283</v>
      </c>
      <c r="F61" s="12">
        <v>0.83336034311631568</v>
      </c>
      <c r="G61" s="12">
        <v>1.6708824612413935</v>
      </c>
      <c r="H61" s="12">
        <v>1.554123020771224</v>
      </c>
      <c r="I61" s="12">
        <f>L58</f>
        <v>1.3083032770805463</v>
      </c>
      <c r="J61" s="12">
        <v>0.54529528206049038</v>
      </c>
      <c r="K61" s="12">
        <v>1.5299023539600478</v>
      </c>
      <c r="L61" s="12"/>
      <c r="M61" s="12">
        <v>1.4925213522260767</v>
      </c>
      <c r="N61" s="12">
        <f t="shared" si="27"/>
        <v>0.54529528206049038</v>
      </c>
      <c r="O61" s="14" t="str">
        <f t="shared" si="28"/>
        <v/>
      </c>
    </row>
    <row r="62" spans="1:15" x14ac:dyDescent="0.3">
      <c r="A62" s="4" t="s">
        <v>20</v>
      </c>
      <c r="B62" s="12">
        <v>1.4209445897890771</v>
      </c>
      <c r="C62" s="12">
        <v>1.0672259144379692</v>
      </c>
      <c r="D62" s="12">
        <v>1.3587173609575345</v>
      </c>
      <c r="E62" s="12">
        <v>1.2181474369059413</v>
      </c>
      <c r="F62" s="12">
        <v>0.94312443334598339</v>
      </c>
      <c r="G62" s="12">
        <v>0.49454914714094222</v>
      </c>
      <c r="H62" s="12">
        <v>0.41711127947447135</v>
      </c>
      <c r="I62" s="12">
        <f>M58</f>
        <v>0.27690911380416422</v>
      </c>
      <c r="J62" s="12">
        <v>1.1447423776862402</v>
      </c>
      <c r="K62" s="12">
        <v>0.17343478883160068</v>
      </c>
      <c r="L62" s="12">
        <v>1.4925213522260767</v>
      </c>
      <c r="M62" s="12"/>
      <c r="N62" s="12">
        <f t="shared" si="27"/>
        <v>0.17343478883160068</v>
      </c>
      <c r="O62" s="14" t="str">
        <f t="shared" si="28"/>
        <v/>
      </c>
    </row>
    <row r="63" spans="1:15" x14ac:dyDescent="0.3">
      <c r="N63" s="13">
        <f>MIN(N51:N62)</f>
        <v>0.15918295904633023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E943-8941-466F-9EF5-E2AF940174F9}">
  <dimension ref="A1:R191"/>
  <sheetViews>
    <sheetView topLeftCell="A175" workbookViewId="0">
      <selection activeCell="C114" sqref="C114"/>
    </sheetView>
  </sheetViews>
  <sheetFormatPr defaultRowHeight="14.4" x14ac:dyDescent="0.3"/>
  <cols>
    <col min="3" max="3" width="9.44140625" customWidth="1"/>
    <col min="4" max="4" width="18.77734375" bestFit="1" customWidth="1"/>
    <col min="5" max="5" width="19.88671875" bestFit="1" customWidth="1"/>
    <col min="6" max="6" width="14.6640625" bestFit="1" customWidth="1"/>
    <col min="7" max="7" width="16.21875" bestFit="1" customWidth="1"/>
    <col min="14" max="14" width="9.88671875" bestFit="1" customWidth="1"/>
  </cols>
  <sheetData>
    <row r="1" spans="1:7" x14ac:dyDescent="0.3">
      <c r="A1" t="s">
        <v>25</v>
      </c>
    </row>
    <row r="2" spans="1:7" ht="26.4" x14ac:dyDescent="0.3">
      <c r="A2" s="1"/>
      <c r="B2" s="1"/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4">
        <v>3</v>
      </c>
      <c r="B3" s="4" t="s">
        <v>5</v>
      </c>
      <c r="C3" s="5" t="s">
        <v>6</v>
      </c>
      <c r="D3" s="6">
        <v>0.61538461538461531</v>
      </c>
      <c r="E3" s="6">
        <v>0</v>
      </c>
      <c r="F3" s="6">
        <v>0.8222222222222223</v>
      </c>
      <c r="G3" s="6">
        <v>0.56521739130434789</v>
      </c>
    </row>
    <row r="4" spans="1:7" x14ac:dyDescent="0.3">
      <c r="A4" s="4">
        <v>2</v>
      </c>
      <c r="B4" s="4" t="s">
        <v>7</v>
      </c>
      <c r="C4" s="5" t="s">
        <v>8</v>
      </c>
      <c r="D4" s="6">
        <v>0.23076923076923067</v>
      </c>
      <c r="E4" s="6">
        <v>7.6923076923076664E-2</v>
      </c>
      <c r="F4" s="6">
        <v>0.44444444444444442</v>
      </c>
      <c r="G4" s="6">
        <v>0.34782608695652178</v>
      </c>
    </row>
    <row r="5" spans="1:7" x14ac:dyDescent="0.3">
      <c r="A5" s="4">
        <v>3</v>
      </c>
      <c r="B5" s="4" t="s">
        <v>9</v>
      </c>
      <c r="C5" s="5" t="s">
        <v>6</v>
      </c>
      <c r="D5" s="6">
        <v>0.5</v>
      </c>
      <c r="E5" s="6">
        <v>0.23076923076923067</v>
      </c>
      <c r="F5" s="6">
        <v>0.8222222222222223</v>
      </c>
      <c r="G5" s="6">
        <v>0.78260869565217395</v>
      </c>
    </row>
    <row r="6" spans="1:7" x14ac:dyDescent="0.3">
      <c r="A6" s="4">
        <v>2</v>
      </c>
      <c r="B6" s="4" t="s">
        <v>10</v>
      </c>
      <c r="C6" s="5" t="s">
        <v>8</v>
      </c>
      <c r="D6" s="6">
        <v>0.61538461538461531</v>
      </c>
      <c r="E6" s="6">
        <v>0.38461538461538469</v>
      </c>
      <c r="F6" s="6">
        <v>0.84444444444444444</v>
      </c>
      <c r="G6" s="6">
        <v>0.60869565217391319</v>
      </c>
    </row>
    <row r="7" spans="1:7" x14ac:dyDescent="0.3">
      <c r="A7" s="4">
        <v>2</v>
      </c>
      <c r="B7" s="4" t="s">
        <v>11</v>
      </c>
      <c r="C7" s="5" t="s">
        <v>8</v>
      </c>
      <c r="D7" s="6">
        <v>0.5</v>
      </c>
      <c r="E7" s="6">
        <v>0.46153846153846134</v>
      </c>
      <c r="F7" s="6">
        <v>0.62222222222222223</v>
      </c>
      <c r="G7" s="6">
        <v>0.47826086956521746</v>
      </c>
    </row>
    <row r="8" spans="1:7" x14ac:dyDescent="0.3">
      <c r="A8" s="4">
        <v>1</v>
      </c>
      <c r="B8" s="4" t="s">
        <v>12</v>
      </c>
      <c r="C8" s="5" t="s">
        <v>13</v>
      </c>
      <c r="D8" s="6">
        <v>0</v>
      </c>
      <c r="E8" s="6">
        <v>0.61538461538461531</v>
      </c>
      <c r="F8" s="6">
        <v>0</v>
      </c>
      <c r="G8" s="6">
        <v>0</v>
      </c>
    </row>
    <row r="9" spans="1:7" x14ac:dyDescent="0.3">
      <c r="A9" s="4">
        <v>1</v>
      </c>
      <c r="B9" s="4" t="s">
        <v>14</v>
      </c>
      <c r="C9" s="5" t="s">
        <v>13</v>
      </c>
      <c r="D9" s="6">
        <v>0.15384615384615366</v>
      </c>
      <c r="E9" s="6">
        <v>0.61538461538461531</v>
      </c>
      <c r="F9" s="6">
        <v>2.2222222222222192E-2</v>
      </c>
      <c r="G9" s="6">
        <v>4.3478260869565209E-2</v>
      </c>
    </row>
    <row r="10" spans="1:7" x14ac:dyDescent="0.3">
      <c r="A10" s="4">
        <v>3</v>
      </c>
      <c r="B10" s="4" t="s">
        <v>15</v>
      </c>
      <c r="C10" s="5" t="s">
        <v>6</v>
      </c>
      <c r="D10" s="6">
        <v>0.80769230769230771</v>
      </c>
      <c r="E10" s="6">
        <v>0.61538461538461531</v>
      </c>
      <c r="F10" s="6">
        <v>1</v>
      </c>
      <c r="G10" s="6">
        <v>0.86956521739130443</v>
      </c>
    </row>
    <row r="11" spans="1:7" x14ac:dyDescent="0.3">
      <c r="A11" s="4">
        <v>3</v>
      </c>
      <c r="B11" s="4" t="s">
        <v>16</v>
      </c>
      <c r="C11" s="5" t="s">
        <v>6</v>
      </c>
      <c r="D11" s="6">
        <v>0.80769230769230771</v>
      </c>
      <c r="E11" s="6">
        <v>0.61538461538461531</v>
      </c>
      <c r="F11" s="6">
        <v>0.8666666666666667</v>
      </c>
      <c r="G11" s="6">
        <v>0.78260869565217395</v>
      </c>
    </row>
    <row r="12" spans="1:7" x14ac:dyDescent="0.3">
      <c r="A12" s="4">
        <v>2</v>
      </c>
      <c r="B12" s="4" t="s">
        <v>17</v>
      </c>
      <c r="C12" s="5" t="s">
        <v>8</v>
      </c>
      <c r="D12" s="6">
        <v>1</v>
      </c>
      <c r="E12" s="6">
        <v>0.76923076923076938</v>
      </c>
      <c r="F12" s="6">
        <v>0.75555555555555565</v>
      </c>
      <c r="G12" s="6">
        <v>0.52173913043478259</v>
      </c>
    </row>
    <row r="13" spans="1:7" x14ac:dyDescent="0.3">
      <c r="A13" s="4">
        <v>1</v>
      </c>
      <c r="B13" s="4" t="s">
        <v>18</v>
      </c>
      <c r="C13" s="5" t="s">
        <v>13</v>
      </c>
      <c r="D13" s="6">
        <v>0.23076923076923067</v>
      </c>
      <c r="E13" s="6">
        <v>0.84615384615384603</v>
      </c>
      <c r="F13" s="6">
        <v>2.2222222222222192E-2</v>
      </c>
      <c r="G13" s="6">
        <v>0</v>
      </c>
    </row>
    <row r="14" spans="1:7" x14ac:dyDescent="0.3">
      <c r="A14" s="4">
        <v>3</v>
      </c>
      <c r="B14" s="4" t="s">
        <v>19</v>
      </c>
      <c r="C14" s="5" t="s">
        <v>6</v>
      </c>
      <c r="D14" s="6">
        <v>0.88461538461538469</v>
      </c>
      <c r="E14" s="6">
        <v>0.84615384615384603</v>
      </c>
      <c r="F14" s="6">
        <v>0.97777777777777786</v>
      </c>
      <c r="G14" s="6">
        <v>1</v>
      </c>
    </row>
    <row r="15" spans="1:7" x14ac:dyDescent="0.3">
      <c r="A15" s="4">
        <v>1</v>
      </c>
      <c r="B15" s="4" t="s">
        <v>20</v>
      </c>
      <c r="C15" s="5" t="s">
        <v>13</v>
      </c>
      <c r="D15" s="6">
        <v>0.30769230769230765</v>
      </c>
      <c r="E15" s="6">
        <v>1</v>
      </c>
      <c r="F15" s="6">
        <v>4.4444444444444432E-2</v>
      </c>
      <c r="G15" s="6">
        <v>0</v>
      </c>
    </row>
    <row r="17" spans="1:15" x14ac:dyDescent="0.3">
      <c r="A17" t="s">
        <v>33</v>
      </c>
    </row>
    <row r="18" spans="1:15" x14ac:dyDescent="0.3">
      <c r="A18" s="18" t="s">
        <v>32</v>
      </c>
      <c r="B18" s="4" t="s">
        <v>5</v>
      </c>
      <c r="C18" s="4" t="s">
        <v>7</v>
      </c>
      <c r="D18" s="4" t="s">
        <v>9</v>
      </c>
      <c r="E18" s="4" t="s">
        <v>10</v>
      </c>
      <c r="F18" s="4" t="s">
        <v>11</v>
      </c>
      <c r="G18" s="4" t="s">
        <v>12</v>
      </c>
      <c r="H18" s="4" t="s">
        <v>14</v>
      </c>
      <c r="I18" s="4" t="s">
        <v>15</v>
      </c>
      <c r="J18" s="4" t="s">
        <v>16</v>
      </c>
      <c r="K18" s="4" t="s">
        <v>17</v>
      </c>
      <c r="L18" s="4" t="s">
        <v>18</v>
      </c>
      <c r="M18" s="4" t="s">
        <v>19</v>
      </c>
      <c r="N18" s="4" t="s">
        <v>20</v>
      </c>
      <c r="O18" s="4" t="s">
        <v>31</v>
      </c>
    </row>
    <row r="19" spans="1:15" x14ac:dyDescent="0.3">
      <c r="A19" s="4" t="s">
        <v>5</v>
      </c>
      <c r="B19" s="12"/>
      <c r="C19" s="12">
        <v>0.58636267142010257</v>
      </c>
      <c r="D19" s="12">
        <v>0.33738261150113708</v>
      </c>
      <c r="E19" s="12">
        <v>0.3877024379747645</v>
      </c>
      <c r="F19" s="12">
        <v>0.52334768330404713</v>
      </c>
      <c r="G19" s="12">
        <v>1.3239775420501225</v>
      </c>
      <c r="H19" s="12">
        <v>1.2263472985081365</v>
      </c>
      <c r="I19" s="12">
        <v>0.73478773185746804</v>
      </c>
      <c r="J19" s="12">
        <v>0.68184658187953506</v>
      </c>
      <c r="K19" s="12">
        <v>0.86370120645214332</v>
      </c>
      <c r="L19" s="12">
        <v>1.350324414678443</v>
      </c>
      <c r="M19" s="12">
        <v>1.0008471342567418</v>
      </c>
      <c r="N19" s="12">
        <v>1.4209445897890771</v>
      </c>
      <c r="O19" s="12">
        <f>AVERAGE(B19:N19)</f>
        <v>0.8697976586393098</v>
      </c>
    </row>
    <row r="20" spans="1:15" x14ac:dyDescent="0.3">
      <c r="A20" s="4" t="s">
        <v>7</v>
      </c>
      <c r="B20" s="12">
        <v>0.58636267142010257</v>
      </c>
      <c r="C20" s="12"/>
      <c r="D20" s="12">
        <v>0.65414510038733686</v>
      </c>
      <c r="E20" s="12">
        <v>0.68604408047338261</v>
      </c>
      <c r="F20" s="12">
        <v>0.51868330604446367</v>
      </c>
      <c r="G20" s="12">
        <v>0.81345504930340573</v>
      </c>
      <c r="H20" s="12">
        <v>0.75283277847594332</v>
      </c>
      <c r="I20" s="12">
        <v>1.097102894273934</v>
      </c>
      <c r="J20" s="12">
        <v>0.99503195267851874</v>
      </c>
      <c r="K20" s="12">
        <v>1.0945509523582837</v>
      </c>
      <c r="L20" s="12">
        <v>0.94391237307131359</v>
      </c>
      <c r="M20" s="12">
        <v>1.3149167374893578</v>
      </c>
      <c r="N20" s="12">
        <v>1.0672259144379692</v>
      </c>
      <c r="O20" s="12">
        <f t="shared" ref="O20:O31" si="0">AVERAGE(B20:N20)</f>
        <v>0.87702198420116773</v>
      </c>
    </row>
    <row r="21" spans="1:15" x14ac:dyDescent="0.3">
      <c r="A21" s="4" t="s">
        <v>9</v>
      </c>
      <c r="B21" s="12">
        <v>0.33738261150113708</v>
      </c>
      <c r="C21" s="12">
        <v>0.65414510038733686</v>
      </c>
      <c r="D21" s="12"/>
      <c r="E21" s="12">
        <v>0.2602341683428126</v>
      </c>
      <c r="F21" s="12">
        <v>0.43114039141987009</v>
      </c>
      <c r="G21" s="12">
        <v>1.29863572540928</v>
      </c>
      <c r="H21" s="12">
        <v>1.2058462915777739</v>
      </c>
      <c r="I21" s="12">
        <v>0.53082004977245423</v>
      </c>
      <c r="J21" s="12">
        <v>0.49454914714094222</v>
      </c>
      <c r="K21" s="12">
        <v>0.78258431041231746</v>
      </c>
      <c r="L21" s="12">
        <v>1.305243196673731</v>
      </c>
      <c r="M21" s="12">
        <v>0.7733587324166955</v>
      </c>
      <c r="N21" s="12">
        <v>1.3587173609575345</v>
      </c>
      <c r="O21" s="12">
        <f t="shared" si="0"/>
        <v>0.78605475716765716</v>
      </c>
    </row>
    <row r="22" spans="1:15" x14ac:dyDescent="0.3">
      <c r="A22" s="4" t="s">
        <v>10</v>
      </c>
      <c r="B22" s="12">
        <v>0.3877024379747645</v>
      </c>
      <c r="C22" s="12">
        <v>0.68604408047338261</v>
      </c>
      <c r="D22" s="12">
        <v>0.2602341683428126</v>
      </c>
      <c r="E22" s="12"/>
      <c r="F22" s="12">
        <v>0.29262043297474905</v>
      </c>
      <c r="G22" s="12">
        <v>1.2310765530422572</v>
      </c>
      <c r="H22" s="12">
        <v>1.1232952735136272</v>
      </c>
      <c r="I22" s="12">
        <v>0.42718514406687974</v>
      </c>
      <c r="J22" s="12">
        <v>0.34781641744302089</v>
      </c>
      <c r="K22" s="12">
        <v>0.55796116299125131</v>
      </c>
      <c r="L22" s="12">
        <v>1.1863838018337931</v>
      </c>
      <c r="M22" s="12">
        <v>0.67557370359218283</v>
      </c>
      <c r="N22" s="12">
        <v>1.2181474369059413</v>
      </c>
      <c r="O22" s="12">
        <f t="shared" si="0"/>
        <v>0.69950338442955518</v>
      </c>
    </row>
    <row r="23" spans="1:15" x14ac:dyDescent="0.3">
      <c r="A23" s="4" t="s">
        <v>11</v>
      </c>
      <c r="B23" s="12">
        <v>0.52334768330404713</v>
      </c>
      <c r="C23" s="12">
        <v>0.51868330604446367</v>
      </c>
      <c r="D23" s="12">
        <v>0.43114039141987009</v>
      </c>
      <c r="E23" s="12">
        <v>0.29262043297474905</v>
      </c>
      <c r="F23" s="12"/>
      <c r="G23" s="12">
        <v>0.94316625906448381</v>
      </c>
      <c r="H23" s="12">
        <v>0.83218209610910998</v>
      </c>
      <c r="I23" s="12">
        <v>0.6435668864046592</v>
      </c>
      <c r="J23" s="12">
        <v>0.52031133077214609</v>
      </c>
      <c r="K23" s="12">
        <v>0.60360806253647548</v>
      </c>
      <c r="L23" s="12">
        <v>0.89952635344425014</v>
      </c>
      <c r="M23" s="12">
        <v>0.83336034311631568</v>
      </c>
      <c r="N23" s="12">
        <v>0.94312443334598339</v>
      </c>
      <c r="O23" s="12">
        <f t="shared" si="0"/>
        <v>0.66538646487804609</v>
      </c>
    </row>
    <row r="24" spans="1:15" x14ac:dyDescent="0.3">
      <c r="A24" s="15" t="s">
        <v>12</v>
      </c>
      <c r="B24" s="16">
        <v>1.3239775420501225</v>
      </c>
      <c r="C24" s="16">
        <v>0.81345504930340573</v>
      </c>
      <c r="D24" s="16">
        <v>1.29863572540928</v>
      </c>
      <c r="E24" s="16">
        <v>1.2310765530422572</v>
      </c>
      <c r="F24" s="16">
        <v>0.94316625906448381</v>
      </c>
      <c r="G24" s="16"/>
      <c r="H24" s="16">
        <v>0.16140887640396415</v>
      </c>
      <c r="I24" s="16">
        <v>1.5519376698830762</v>
      </c>
      <c r="J24" s="16">
        <v>1.4198430707394509</v>
      </c>
      <c r="K24" s="16">
        <v>1.3662886067046602</v>
      </c>
      <c r="L24" s="16">
        <v>0.32711267615324652</v>
      </c>
      <c r="M24" s="16">
        <v>1.6708824612413935</v>
      </c>
      <c r="N24" s="16">
        <v>0.49454914714094222</v>
      </c>
      <c r="O24" s="16">
        <f t="shared" si="0"/>
        <v>1.050194469761357</v>
      </c>
    </row>
    <row r="25" spans="1:15" x14ac:dyDescent="0.3">
      <c r="A25" s="4" t="s">
        <v>14</v>
      </c>
      <c r="B25" s="12">
        <v>1.2263472985081365</v>
      </c>
      <c r="C25" s="12">
        <v>0.75283277847594332</v>
      </c>
      <c r="D25" s="12">
        <v>1.2058462915777739</v>
      </c>
      <c r="E25" s="12">
        <v>1.1232952735136272</v>
      </c>
      <c r="F25" s="12">
        <v>0.83218209610910998</v>
      </c>
      <c r="G25" s="12">
        <v>0.16140887640396415</v>
      </c>
      <c r="H25" s="12"/>
      <c r="I25" s="12">
        <v>1.4373530656560372</v>
      </c>
      <c r="J25" s="12">
        <v>1.2988129242790987</v>
      </c>
      <c r="K25" s="12">
        <v>1.2272555591844991</v>
      </c>
      <c r="L25" s="12">
        <v>0.24710717675004515</v>
      </c>
      <c r="M25" s="12">
        <v>1.554123020771224</v>
      </c>
      <c r="N25" s="12">
        <v>0.41711127947447135</v>
      </c>
      <c r="O25" s="12">
        <f t="shared" si="0"/>
        <v>0.956972970058661</v>
      </c>
    </row>
    <row r="26" spans="1:15" x14ac:dyDescent="0.3">
      <c r="A26" s="4" t="s">
        <v>15</v>
      </c>
      <c r="B26" s="19">
        <v>0.73478773185746804</v>
      </c>
      <c r="C26" s="19">
        <v>1.097102894273934</v>
      </c>
      <c r="D26" s="19">
        <v>0.53082004977245423</v>
      </c>
      <c r="E26" s="19">
        <v>0.42718514406687974</v>
      </c>
      <c r="F26" s="19">
        <v>0.6435668864046592</v>
      </c>
      <c r="G26" s="19">
        <v>1.5519376698830762</v>
      </c>
      <c r="H26" s="19">
        <v>1.4373530656560372</v>
      </c>
      <c r="I26" s="19"/>
      <c r="J26" s="19">
        <v>0.15918295904633023</v>
      </c>
      <c r="K26" s="19">
        <v>0.4913114702113146</v>
      </c>
      <c r="L26" s="19">
        <v>1.4485467629900834</v>
      </c>
      <c r="M26" s="19">
        <v>0.27690911380416422</v>
      </c>
      <c r="N26" s="19">
        <v>1.437761830461747</v>
      </c>
      <c r="O26" s="12">
        <f t="shared" si="0"/>
        <v>0.85303879820234574</v>
      </c>
    </row>
    <row r="27" spans="1:15" x14ac:dyDescent="0.3">
      <c r="A27" s="4" t="s">
        <v>16</v>
      </c>
      <c r="B27" s="19">
        <v>0.68184658187953506</v>
      </c>
      <c r="C27" s="19">
        <v>0.99503195267851874</v>
      </c>
      <c r="D27" s="19">
        <v>0.49454914714094222</v>
      </c>
      <c r="E27" s="19">
        <v>0.34781641744302089</v>
      </c>
      <c r="F27" s="19">
        <v>0.52031133077214609</v>
      </c>
      <c r="G27" s="19">
        <v>1.4198430707394509</v>
      </c>
      <c r="H27" s="19">
        <v>1.2988129242790987</v>
      </c>
      <c r="I27" s="19">
        <v>0.15918295904633023</v>
      </c>
      <c r="J27" s="19"/>
      <c r="K27" s="19">
        <v>0.37556556903292004</v>
      </c>
      <c r="L27" s="19">
        <v>1.3083032770805463</v>
      </c>
      <c r="M27" s="19">
        <v>0.34463931269013826</v>
      </c>
      <c r="N27" s="19">
        <v>1.29863572540928</v>
      </c>
      <c r="O27" s="12">
        <f t="shared" si="0"/>
        <v>0.77037818901599397</v>
      </c>
    </row>
    <row r="28" spans="1:15" x14ac:dyDescent="0.3">
      <c r="A28" s="4" t="s">
        <v>17</v>
      </c>
      <c r="B28" s="12">
        <v>0.86370120645214332</v>
      </c>
      <c r="C28" s="12">
        <v>1.0945509523582837</v>
      </c>
      <c r="D28" s="12">
        <v>0.78258431041231746</v>
      </c>
      <c r="E28" s="12">
        <v>0.55796116299125131</v>
      </c>
      <c r="F28" s="12">
        <v>0.60360806253647548</v>
      </c>
      <c r="G28" s="12">
        <v>1.3662886067046602</v>
      </c>
      <c r="H28" s="12">
        <v>1.2272555591844991</v>
      </c>
      <c r="I28" s="12">
        <v>0.4913114702113146</v>
      </c>
      <c r="J28" s="12">
        <v>0.37556556903292004</v>
      </c>
      <c r="K28" s="12"/>
      <c r="L28" s="12">
        <v>1.18643273475545</v>
      </c>
      <c r="M28" s="12">
        <v>0.54529528206049038</v>
      </c>
      <c r="N28" s="12">
        <v>1.1447423776862402</v>
      </c>
      <c r="O28" s="12">
        <f t="shared" si="0"/>
        <v>0.85327477453217038</v>
      </c>
    </row>
    <row r="29" spans="1:15" x14ac:dyDescent="0.3">
      <c r="A29" s="4" t="s">
        <v>18</v>
      </c>
      <c r="B29" s="12">
        <v>1.350324414678443</v>
      </c>
      <c r="C29" s="12">
        <v>0.94391237307131359</v>
      </c>
      <c r="D29" s="12">
        <v>1.305243196673731</v>
      </c>
      <c r="E29" s="12">
        <v>1.1863838018337931</v>
      </c>
      <c r="F29" s="12">
        <v>0.89952635344425014</v>
      </c>
      <c r="G29" s="12">
        <v>0.32711267615324652</v>
      </c>
      <c r="H29" s="12">
        <v>0.24710717675004515</v>
      </c>
      <c r="I29" s="12">
        <v>1.4485467629900834</v>
      </c>
      <c r="J29" s="12">
        <v>1.3083032770805463</v>
      </c>
      <c r="K29" s="12">
        <v>1.18643273475545</v>
      </c>
      <c r="L29" s="12"/>
      <c r="M29" s="12">
        <v>1.5299023539600478</v>
      </c>
      <c r="N29" s="12">
        <v>0.17343478883160068</v>
      </c>
      <c r="O29" s="12">
        <f t="shared" si="0"/>
        <v>0.99218582585187931</v>
      </c>
    </row>
    <row r="30" spans="1:15" x14ac:dyDescent="0.3">
      <c r="A30" s="4" t="s">
        <v>19</v>
      </c>
      <c r="B30" s="12">
        <v>1.0008471342567418</v>
      </c>
      <c r="C30" s="12">
        <v>1.3149167374893578</v>
      </c>
      <c r="D30" s="12">
        <v>0.7733587324166955</v>
      </c>
      <c r="E30" s="12">
        <v>0.67557370359218283</v>
      </c>
      <c r="F30" s="12">
        <v>0.83336034311631568</v>
      </c>
      <c r="G30" s="12">
        <v>1.6708824612413935</v>
      </c>
      <c r="H30" s="12">
        <v>1.554123020771224</v>
      </c>
      <c r="I30" s="12">
        <v>0.27690911380416422</v>
      </c>
      <c r="J30" s="12">
        <v>0.34463931269013826</v>
      </c>
      <c r="K30" s="12">
        <v>0.54529528206049038</v>
      </c>
      <c r="L30" s="12">
        <v>1.5299023539600478</v>
      </c>
      <c r="M30" s="12"/>
      <c r="N30" s="12">
        <v>1.4925213522260767</v>
      </c>
      <c r="O30" s="12">
        <f t="shared" si="0"/>
        <v>1.001027462302069</v>
      </c>
    </row>
    <row r="31" spans="1:15" x14ac:dyDescent="0.3">
      <c r="A31" s="4" t="s">
        <v>20</v>
      </c>
      <c r="B31" s="12">
        <v>1.4209445897890771</v>
      </c>
      <c r="C31" s="12">
        <v>1.0672259144379692</v>
      </c>
      <c r="D31" s="12">
        <v>1.3587173609575345</v>
      </c>
      <c r="E31" s="12">
        <v>1.2181474369059413</v>
      </c>
      <c r="F31" s="12">
        <v>0.94312443334598339</v>
      </c>
      <c r="G31" s="12">
        <v>0.49454914714094222</v>
      </c>
      <c r="H31" s="12">
        <v>0.41711127947447135</v>
      </c>
      <c r="I31" s="12">
        <v>1.437761830461747</v>
      </c>
      <c r="J31" s="12">
        <v>1.29863572540928</v>
      </c>
      <c r="K31" s="12">
        <v>1.1447423776862402</v>
      </c>
      <c r="L31" s="12">
        <v>0.17343478883160068</v>
      </c>
      <c r="M31" s="12">
        <v>1.4925213522260767</v>
      </c>
      <c r="N31" s="12"/>
      <c r="O31" s="12">
        <f t="shared" si="0"/>
        <v>1.0389096863889054</v>
      </c>
    </row>
    <row r="32" spans="1:15" x14ac:dyDescent="0.3">
      <c r="O32" s="13">
        <f>MAX(O19:O31)</f>
        <v>1.050194469761357</v>
      </c>
    </row>
    <row r="33" spans="1:18" x14ac:dyDescent="0.3">
      <c r="R33" s="14" t="s">
        <v>35</v>
      </c>
    </row>
    <row r="34" spans="1:18" x14ac:dyDescent="0.3">
      <c r="A34" s="18" t="s">
        <v>34</v>
      </c>
      <c r="B34" s="4" t="s">
        <v>5</v>
      </c>
      <c r="C34" s="4" t="s">
        <v>7</v>
      </c>
      <c r="D34" s="4" t="s">
        <v>9</v>
      </c>
      <c r="E34" s="4" t="s">
        <v>10</v>
      </c>
      <c r="F34" s="4" t="s">
        <v>11</v>
      </c>
      <c r="G34" s="15" t="s">
        <v>14</v>
      </c>
      <c r="H34" s="4" t="s">
        <v>15</v>
      </c>
      <c r="I34" s="4" t="s">
        <v>16</v>
      </c>
      <c r="J34" s="4" t="s">
        <v>17</v>
      </c>
      <c r="K34" s="4" t="s">
        <v>18</v>
      </c>
      <c r="L34" s="4" t="s">
        <v>19</v>
      </c>
      <c r="M34" s="4" t="s">
        <v>20</v>
      </c>
      <c r="N34" s="4" t="s">
        <v>37</v>
      </c>
      <c r="O34" s="4" t="s">
        <v>38</v>
      </c>
      <c r="P34" s="11" t="s">
        <v>36</v>
      </c>
      <c r="R34" s="15" t="s">
        <v>12</v>
      </c>
    </row>
    <row r="35" spans="1:18" x14ac:dyDescent="0.3">
      <c r="A35" s="4" t="s">
        <v>5</v>
      </c>
      <c r="B35" s="12"/>
      <c r="C35" s="12">
        <v>0.58636267142010257</v>
      </c>
      <c r="D35" s="12">
        <v>0.33738261150113708</v>
      </c>
      <c r="E35" s="12">
        <v>0.3877024379747645</v>
      </c>
      <c r="F35" s="12">
        <v>0.52334768330404713</v>
      </c>
      <c r="G35" s="16">
        <v>1.2263472985081365</v>
      </c>
      <c r="H35" s="12">
        <v>0.73478773185746804</v>
      </c>
      <c r="I35" s="12">
        <v>0.68184658187953506</v>
      </c>
      <c r="J35" s="12">
        <v>0.86370120645214332</v>
      </c>
      <c r="K35" s="12">
        <v>1.350324414678443</v>
      </c>
      <c r="L35" s="12">
        <v>1.0008471342567418</v>
      </c>
      <c r="M35" s="12">
        <v>1.4209445897890771</v>
      </c>
      <c r="N35" s="12">
        <f>AVERAGE(B35:M35)</f>
        <v>0.82850857832923597</v>
      </c>
      <c r="O35" s="12">
        <f t="shared" ref="O35:O46" si="1">AVERAGE(R35)</f>
        <v>1.3239775420501225</v>
      </c>
      <c r="P35" s="12">
        <f>N35-O35</f>
        <v>-0.49546896372088656</v>
      </c>
      <c r="R35" s="16">
        <v>1.3239775420501225</v>
      </c>
    </row>
    <row r="36" spans="1:18" x14ac:dyDescent="0.3">
      <c r="A36" s="4" t="s">
        <v>7</v>
      </c>
      <c r="B36" s="12">
        <v>0.58636267142010257</v>
      </c>
      <c r="C36" s="12"/>
      <c r="D36" s="12">
        <v>0.65414510038733686</v>
      </c>
      <c r="E36" s="12">
        <v>0.68604408047338261</v>
      </c>
      <c r="F36" s="12">
        <v>0.51868330604446367</v>
      </c>
      <c r="G36" s="16">
        <v>0.75283277847594332</v>
      </c>
      <c r="H36" s="12">
        <v>1.097102894273934</v>
      </c>
      <c r="I36" s="12">
        <v>0.99503195267851874</v>
      </c>
      <c r="J36" s="12">
        <v>1.0945509523582837</v>
      </c>
      <c r="K36" s="12">
        <v>0.94391237307131359</v>
      </c>
      <c r="L36" s="12">
        <v>1.3149167374893578</v>
      </c>
      <c r="M36" s="12">
        <v>1.0672259144379692</v>
      </c>
      <c r="N36" s="12">
        <f t="shared" ref="N36:N46" si="2">AVERAGE(B36:M36)</f>
        <v>0.88280079646460052</v>
      </c>
      <c r="O36" s="12">
        <f t="shared" si="1"/>
        <v>0.81345504930340573</v>
      </c>
      <c r="P36" s="12">
        <f t="shared" ref="P36:P46" si="3">N36-O36</f>
        <v>6.9345747161194793E-2</v>
      </c>
      <c r="R36" s="16">
        <v>0.81345504930340573</v>
      </c>
    </row>
    <row r="37" spans="1:18" x14ac:dyDescent="0.3">
      <c r="A37" s="4" t="s">
        <v>9</v>
      </c>
      <c r="B37" s="12">
        <v>0.33738261150113708</v>
      </c>
      <c r="C37" s="12">
        <v>0.65414510038733686</v>
      </c>
      <c r="D37" s="12"/>
      <c r="E37" s="12">
        <v>0.2602341683428126</v>
      </c>
      <c r="F37" s="12">
        <v>0.43114039141987009</v>
      </c>
      <c r="G37" s="16">
        <v>1.2058462915777739</v>
      </c>
      <c r="H37" s="12">
        <v>0.53082004977245423</v>
      </c>
      <c r="I37" s="12">
        <v>0.49454914714094222</v>
      </c>
      <c r="J37" s="12">
        <v>0.78258431041231746</v>
      </c>
      <c r="K37" s="12">
        <v>1.305243196673731</v>
      </c>
      <c r="L37" s="12">
        <v>0.7733587324166955</v>
      </c>
      <c r="M37" s="12">
        <v>1.3587173609575345</v>
      </c>
      <c r="N37" s="12">
        <f t="shared" si="2"/>
        <v>0.73945648732750968</v>
      </c>
      <c r="O37" s="12">
        <f t="shared" si="1"/>
        <v>1.29863572540928</v>
      </c>
      <c r="P37" s="12">
        <f t="shared" si="3"/>
        <v>-0.55917923808177028</v>
      </c>
      <c r="R37" s="16">
        <v>1.29863572540928</v>
      </c>
    </row>
    <row r="38" spans="1:18" x14ac:dyDescent="0.3">
      <c r="A38" s="4" t="s">
        <v>10</v>
      </c>
      <c r="B38" s="12">
        <v>0.3877024379747645</v>
      </c>
      <c r="C38" s="12">
        <v>0.68604408047338261</v>
      </c>
      <c r="D38" s="12">
        <v>0.2602341683428126</v>
      </c>
      <c r="E38" s="12"/>
      <c r="F38" s="12">
        <v>0.29262043297474905</v>
      </c>
      <c r="G38" s="16">
        <v>1.1232952735136272</v>
      </c>
      <c r="H38" s="12">
        <v>0.42718514406687974</v>
      </c>
      <c r="I38" s="12">
        <v>0.34781641744302089</v>
      </c>
      <c r="J38" s="12">
        <v>0.55796116299125131</v>
      </c>
      <c r="K38" s="12">
        <v>1.1863838018337931</v>
      </c>
      <c r="L38" s="12">
        <v>0.67557370359218283</v>
      </c>
      <c r="M38" s="12">
        <v>1.2181474369059413</v>
      </c>
      <c r="N38" s="12">
        <f t="shared" si="2"/>
        <v>0.65117855091930965</v>
      </c>
      <c r="O38" s="12">
        <f t="shared" si="1"/>
        <v>1.2310765530422572</v>
      </c>
      <c r="P38" s="12">
        <f t="shared" si="3"/>
        <v>-0.57989800212294751</v>
      </c>
      <c r="R38" s="16">
        <v>1.2310765530422572</v>
      </c>
    </row>
    <row r="39" spans="1:18" x14ac:dyDescent="0.3">
      <c r="A39" s="4" t="s">
        <v>11</v>
      </c>
      <c r="B39" s="12">
        <v>0.52334768330404713</v>
      </c>
      <c r="C39" s="12">
        <v>0.51868330604446367</v>
      </c>
      <c r="D39" s="12">
        <v>0.43114039141987009</v>
      </c>
      <c r="E39" s="12">
        <v>0.29262043297474905</v>
      </c>
      <c r="F39" s="12"/>
      <c r="G39" s="16">
        <v>0.83218209610910998</v>
      </c>
      <c r="H39" s="12">
        <v>0.6435668864046592</v>
      </c>
      <c r="I39" s="12">
        <v>0.52031133077214609</v>
      </c>
      <c r="J39" s="12">
        <v>0.60360806253647548</v>
      </c>
      <c r="K39" s="12">
        <v>0.89952635344425014</v>
      </c>
      <c r="L39" s="12">
        <v>0.83336034311631568</v>
      </c>
      <c r="M39" s="12">
        <v>0.94312443334598339</v>
      </c>
      <c r="N39" s="12">
        <f t="shared" si="2"/>
        <v>0.64013375631564273</v>
      </c>
      <c r="O39" s="12">
        <f t="shared" si="1"/>
        <v>0.94316625906448381</v>
      </c>
      <c r="P39" s="12">
        <f t="shared" si="3"/>
        <v>-0.30303250274884108</v>
      </c>
      <c r="R39" s="16">
        <v>0.94316625906448381</v>
      </c>
    </row>
    <row r="40" spans="1:18" x14ac:dyDescent="0.3">
      <c r="A40" s="15" t="s">
        <v>14</v>
      </c>
      <c r="B40" s="16">
        <v>1.2263472985081365</v>
      </c>
      <c r="C40" s="16">
        <v>0.75283277847594332</v>
      </c>
      <c r="D40" s="16">
        <v>1.2058462915777739</v>
      </c>
      <c r="E40" s="16">
        <v>1.1232952735136272</v>
      </c>
      <c r="F40" s="16">
        <v>0.83218209610910998</v>
      </c>
      <c r="G40" s="16"/>
      <c r="H40" s="16">
        <v>1.4373530656560372</v>
      </c>
      <c r="I40" s="16">
        <v>1.2988129242790987</v>
      </c>
      <c r="J40" s="16">
        <v>1.2272555591844991</v>
      </c>
      <c r="K40" s="16">
        <v>0.24710717675004515</v>
      </c>
      <c r="L40" s="16">
        <v>1.554123020771224</v>
      </c>
      <c r="M40" s="16">
        <v>0.41711127947447135</v>
      </c>
      <c r="N40" s="16">
        <f t="shared" si="2"/>
        <v>1.029296978572724</v>
      </c>
      <c r="O40" s="16">
        <f t="shared" si="1"/>
        <v>0.16140887640396415</v>
      </c>
      <c r="P40" s="16">
        <f t="shared" si="3"/>
        <v>0.86788810216875978</v>
      </c>
      <c r="R40" s="16">
        <v>0.16140887640396415</v>
      </c>
    </row>
    <row r="41" spans="1:18" x14ac:dyDescent="0.3">
      <c r="A41" s="4" t="s">
        <v>15</v>
      </c>
      <c r="B41" s="19">
        <v>0.73478773185746804</v>
      </c>
      <c r="C41" s="19">
        <v>1.097102894273934</v>
      </c>
      <c r="D41" s="19">
        <v>0.53082004977245423</v>
      </c>
      <c r="E41" s="19">
        <v>0.42718514406687974</v>
      </c>
      <c r="F41" s="19">
        <v>0.6435668864046592</v>
      </c>
      <c r="G41" s="16">
        <v>1.4373530656560372</v>
      </c>
      <c r="H41" s="19"/>
      <c r="I41" s="19">
        <v>0.15918295904633023</v>
      </c>
      <c r="J41" s="19">
        <v>0.4913114702113146</v>
      </c>
      <c r="K41" s="19">
        <v>1.4485467629900834</v>
      </c>
      <c r="L41" s="19">
        <v>0.27690911380416422</v>
      </c>
      <c r="M41" s="19">
        <v>1.437761830461747</v>
      </c>
      <c r="N41" s="12">
        <f t="shared" si="2"/>
        <v>0.78950253714046115</v>
      </c>
      <c r="O41" s="12">
        <f t="shared" si="1"/>
        <v>1.5519376698830762</v>
      </c>
      <c r="P41" s="12">
        <f t="shared" si="3"/>
        <v>-0.7624351327426151</v>
      </c>
      <c r="R41" s="16">
        <v>1.5519376698830762</v>
      </c>
    </row>
    <row r="42" spans="1:18" x14ac:dyDescent="0.3">
      <c r="A42" s="4" t="s">
        <v>16</v>
      </c>
      <c r="B42" s="19">
        <v>0.68184658187953506</v>
      </c>
      <c r="C42" s="19">
        <v>0.99503195267851874</v>
      </c>
      <c r="D42" s="19">
        <v>0.49454914714094222</v>
      </c>
      <c r="E42" s="19">
        <v>0.34781641744302089</v>
      </c>
      <c r="F42" s="19">
        <v>0.52031133077214609</v>
      </c>
      <c r="G42" s="16">
        <v>1.2988129242790987</v>
      </c>
      <c r="H42" s="19">
        <v>0.15918295904633023</v>
      </c>
      <c r="I42" s="19"/>
      <c r="J42" s="19">
        <v>0.37556556903292004</v>
      </c>
      <c r="K42" s="19">
        <v>1.3083032770805463</v>
      </c>
      <c r="L42" s="19">
        <v>0.34463931269013826</v>
      </c>
      <c r="M42" s="19">
        <v>1.29863572540928</v>
      </c>
      <c r="N42" s="12">
        <f t="shared" si="2"/>
        <v>0.71133592704113424</v>
      </c>
      <c r="O42" s="12">
        <f t="shared" si="1"/>
        <v>1.4198430707394509</v>
      </c>
      <c r="P42" s="12">
        <f t="shared" si="3"/>
        <v>-0.70850714369831669</v>
      </c>
      <c r="R42" s="16">
        <v>1.4198430707394509</v>
      </c>
    </row>
    <row r="43" spans="1:18" x14ac:dyDescent="0.3">
      <c r="A43" s="4" t="s">
        <v>17</v>
      </c>
      <c r="B43" s="12">
        <v>0.86370120645214332</v>
      </c>
      <c r="C43" s="12">
        <v>1.0945509523582837</v>
      </c>
      <c r="D43" s="12">
        <v>0.78258431041231746</v>
      </c>
      <c r="E43" s="12">
        <v>0.55796116299125131</v>
      </c>
      <c r="F43" s="12">
        <v>0.60360806253647548</v>
      </c>
      <c r="G43" s="16">
        <v>1.2272555591844991</v>
      </c>
      <c r="H43" s="12">
        <v>0.4913114702113146</v>
      </c>
      <c r="I43" s="12">
        <v>0.37556556903292004</v>
      </c>
      <c r="J43" s="12"/>
      <c r="K43" s="12">
        <v>1.18643273475545</v>
      </c>
      <c r="L43" s="12">
        <v>0.54529528206049038</v>
      </c>
      <c r="M43" s="12">
        <v>1.1447423776862402</v>
      </c>
      <c r="N43" s="12">
        <f t="shared" si="2"/>
        <v>0.80663715342558051</v>
      </c>
      <c r="O43" s="12">
        <f t="shared" si="1"/>
        <v>1.3662886067046602</v>
      </c>
      <c r="P43" s="12">
        <f t="shared" si="3"/>
        <v>-0.55965145327907972</v>
      </c>
      <c r="R43" s="16">
        <v>1.3662886067046602</v>
      </c>
    </row>
    <row r="44" spans="1:18" x14ac:dyDescent="0.3">
      <c r="A44" s="4" t="s">
        <v>18</v>
      </c>
      <c r="B44" s="12">
        <v>1.350324414678443</v>
      </c>
      <c r="C44" s="12">
        <v>0.94391237307131359</v>
      </c>
      <c r="D44" s="12">
        <v>1.305243196673731</v>
      </c>
      <c r="E44" s="12">
        <v>1.1863838018337931</v>
      </c>
      <c r="F44" s="12">
        <v>0.89952635344425014</v>
      </c>
      <c r="G44" s="16">
        <v>0.24710717675004515</v>
      </c>
      <c r="H44" s="12">
        <v>1.4485467629900834</v>
      </c>
      <c r="I44" s="12">
        <v>1.3083032770805463</v>
      </c>
      <c r="J44" s="12">
        <v>1.18643273475545</v>
      </c>
      <c r="K44" s="12"/>
      <c r="L44" s="12">
        <v>1.5299023539600478</v>
      </c>
      <c r="M44" s="12">
        <v>0.17343478883160068</v>
      </c>
      <c r="N44" s="12">
        <f t="shared" si="2"/>
        <v>1.0526470212790275</v>
      </c>
      <c r="O44" s="12">
        <f t="shared" si="1"/>
        <v>0.32711267615324652</v>
      </c>
      <c r="P44" s="12">
        <f t="shared" si="3"/>
        <v>0.72553434512578097</v>
      </c>
      <c r="R44" s="16">
        <v>0.32711267615324652</v>
      </c>
    </row>
    <row r="45" spans="1:18" x14ac:dyDescent="0.3">
      <c r="A45" s="4" t="s">
        <v>19</v>
      </c>
      <c r="B45" s="12">
        <v>1.0008471342567418</v>
      </c>
      <c r="C45" s="12">
        <v>1.3149167374893578</v>
      </c>
      <c r="D45" s="12">
        <v>0.7733587324166955</v>
      </c>
      <c r="E45" s="12">
        <v>0.67557370359218283</v>
      </c>
      <c r="F45" s="12">
        <v>0.83336034311631568</v>
      </c>
      <c r="G45" s="16">
        <v>1.554123020771224</v>
      </c>
      <c r="H45" s="12">
        <v>0.27690911380416422</v>
      </c>
      <c r="I45" s="12">
        <v>0.34463931269013826</v>
      </c>
      <c r="J45" s="12">
        <v>0.54529528206049038</v>
      </c>
      <c r="K45" s="12">
        <v>1.5299023539600478</v>
      </c>
      <c r="L45" s="12"/>
      <c r="M45" s="12">
        <v>1.4925213522260767</v>
      </c>
      <c r="N45" s="12">
        <f t="shared" si="2"/>
        <v>0.94013155330758513</v>
      </c>
      <c r="O45" s="12">
        <f t="shared" si="1"/>
        <v>1.6708824612413935</v>
      </c>
      <c r="P45" s="12">
        <f t="shared" si="3"/>
        <v>-0.73075090793380837</v>
      </c>
      <c r="R45" s="16">
        <v>1.6708824612413935</v>
      </c>
    </row>
    <row r="46" spans="1:18" x14ac:dyDescent="0.3">
      <c r="A46" s="4" t="s">
        <v>20</v>
      </c>
      <c r="B46" s="12">
        <v>1.4209445897890771</v>
      </c>
      <c r="C46" s="12">
        <v>1.0672259144379692</v>
      </c>
      <c r="D46" s="12">
        <v>1.3587173609575345</v>
      </c>
      <c r="E46" s="12">
        <v>1.2181474369059413</v>
      </c>
      <c r="F46" s="12">
        <v>0.94312443334598339</v>
      </c>
      <c r="G46" s="16">
        <v>0.41711127947447135</v>
      </c>
      <c r="H46" s="12">
        <v>1.437761830461747</v>
      </c>
      <c r="I46" s="12">
        <v>1.29863572540928</v>
      </c>
      <c r="J46" s="12">
        <v>1.1447423776862402</v>
      </c>
      <c r="K46" s="12">
        <v>0.17343478883160068</v>
      </c>
      <c r="L46" s="12">
        <v>1.4925213522260767</v>
      </c>
      <c r="M46" s="12"/>
      <c r="N46" s="12">
        <f t="shared" si="2"/>
        <v>1.0883970081387202</v>
      </c>
      <c r="O46" s="12">
        <f t="shared" si="1"/>
        <v>0.49454914714094222</v>
      </c>
      <c r="P46" s="12">
        <f t="shared" si="3"/>
        <v>0.59384786099777798</v>
      </c>
      <c r="R46" s="16">
        <v>0.49454914714094222</v>
      </c>
    </row>
    <row r="47" spans="1:18" x14ac:dyDescent="0.3">
      <c r="P47" s="19">
        <f>MAX(P35:P46)</f>
        <v>0.86788810216875978</v>
      </c>
    </row>
    <row r="49" spans="1:18" x14ac:dyDescent="0.3">
      <c r="Q49" s="14" t="s">
        <v>40</v>
      </c>
    </row>
    <row r="50" spans="1:18" x14ac:dyDescent="0.3">
      <c r="A50" s="18" t="s">
        <v>39</v>
      </c>
      <c r="B50" s="4" t="s">
        <v>5</v>
      </c>
      <c r="C50" s="4" t="s">
        <v>7</v>
      </c>
      <c r="D50" s="4" t="s">
        <v>9</v>
      </c>
      <c r="E50" s="4" t="s">
        <v>10</v>
      </c>
      <c r="F50" s="4" t="s">
        <v>11</v>
      </c>
      <c r="G50" s="4" t="s">
        <v>15</v>
      </c>
      <c r="H50" s="4" t="s">
        <v>16</v>
      </c>
      <c r="I50" s="4" t="s">
        <v>17</v>
      </c>
      <c r="J50" s="15" t="s">
        <v>18</v>
      </c>
      <c r="K50" s="4" t="s">
        <v>19</v>
      </c>
      <c r="L50" s="4" t="s">
        <v>20</v>
      </c>
      <c r="M50" s="4" t="s">
        <v>37</v>
      </c>
      <c r="N50" s="4" t="s">
        <v>38</v>
      </c>
      <c r="O50" s="11" t="s">
        <v>36</v>
      </c>
      <c r="Q50" s="15" t="s">
        <v>12</v>
      </c>
      <c r="R50" s="15" t="s">
        <v>14</v>
      </c>
    </row>
    <row r="51" spans="1:18" x14ac:dyDescent="0.3">
      <c r="A51" s="4" t="s">
        <v>5</v>
      </c>
      <c r="B51" s="12"/>
      <c r="C51" s="12">
        <v>0.58636267142010257</v>
      </c>
      <c r="D51" s="12">
        <v>0.33738261150113708</v>
      </c>
      <c r="E51" s="12">
        <v>0.3877024379747645</v>
      </c>
      <c r="F51" s="12">
        <v>0.52334768330404713</v>
      </c>
      <c r="G51" s="12">
        <v>0.73478773185746804</v>
      </c>
      <c r="H51" s="12">
        <v>0.68184658187953506</v>
      </c>
      <c r="I51" s="12">
        <v>0.86370120645214332</v>
      </c>
      <c r="J51" s="16">
        <v>1.350324414678443</v>
      </c>
      <c r="K51" s="12">
        <v>1.0008471342567418</v>
      </c>
      <c r="L51" s="12">
        <v>1.4209445897890771</v>
      </c>
      <c r="M51" s="12">
        <f t="shared" ref="M51:M61" si="4">AVERAGE(B51:L51)</f>
        <v>0.78872470631134595</v>
      </c>
      <c r="N51" s="12">
        <f>AVERAGE(Q51:R51)</f>
        <v>1.2751624202791296</v>
      </c>
      <c r="O51" s="12">
        <f>M51-N51</f>
        <v>-0.48643771396778368</v>
      </c>
      <c r="Q51" s="16">
        <v>1.3239775420501225</v>
      </c>
      <c r="R51" s="16">
        <v>1.2263472985081365</v>
      </c>
    </row>
    <row r="52" spans="1:18" x14ac:dyDescent="0.3">
      <c r="A52" s="4" t="s">
        <v>7</v>
      </c>
      <c r="B52" s="12">
        <v>0.58636267142010257</v>
      </c>
      <c r="C52" s="12"/>
      <c r="D52" s="12">
        <v>0.65414510038733686</v>
      </c>
      <c r="E52" s="12">
        <v>0.68604408047338261</v>
      </c>
      <c r="F52" s="12">
        <v>0.51868330604446367</v>
      </c>
      <c r="G52" s="12">
        <v>1.097102894273934</v>
      </c>
      <c r="H52" s="12">
        <v>0.99503195267851874</v>
      </c>
      <c r="I52" s="12">
        <v>1.0945509523582837</v>
      </c>
      <c r="J52" s="16">
        <v>0.94391237307131359</v>
      </c>
      <c r="K52" s="12">
        <v>1.3149167374893578</v>
      </c>
      <c r="L52" s="12">
        <v>1.0672259144379692</v>
      </c>
      <c r="M52" s="12">
        <f t="shared" si="4"/>
        <v>0.89579759826346628</v>
      </c>
      <c r="N52" s="12">
        <f t="shared" ref="N52:N61" si="5">AVERAGE(Q52:R52)</f>
        <v>0.78314391388967453</v>
      </c>
      <c r="O52" s="12">
        <f t="shared" ref="O52:O55" si="6">M52-N52</f>
        <v>0.11265368437379175</v>
      </c>
      <c r="Q52" s="16">
        <v>0.81345504930340573</v>
      </c>
      <c r="R52" s="16">
        <v>0.75283277847594332</v>
      </c>
    </row>
    <row r="53" spans="1:18" x14ac:dyDescent="0.3">
      <c r="A53" s="4" t="s">
        <v>9</v>
      </c>
      <c r="B53" s="12">
        <v>0.33738261150113708</v>
      </c>
      <c r="C53" s="12">
        <v>0.65414510038733686</v>
      </c>
      <c r="D53" s="12"/>
      <c r="E53" s="12">
        <v>0.2602341683428126</v>
      </c>
      <c r="F53" s="12">
        <v>0.43114039141987009</v>
      </c>
      <c r="G53" s="12">
        <v>0.53082004977245423</v>
      </c>
      <c r="H53" s="12">
        <v>0.49454914714094222</v>
      </c>
      <c r="I53" s="12">
        <v>0.78258431041231746</v>
      </c>
      <c r="J53" s="16">
        <v>1.305243196673731</v>
      </c>
      <c r="K53" s="12">
        <v>0.7733587324166955</v>
      </c>
      <c r="L53" s="12">
        <v>1.3587173609575345</v>
      </c>
      <c r="M53" s="12">
        <f t="shared" si="4"/>
        <v>0.69281750690248312</v>
      </c>
      <c r="N53" s="12">
        <f t="shared" si="5"/>
        <v>1.2522410084935269</v>
      </c>
      <c r="O53" s="12">
        <f t="shared" si="6"/>
        <v>-0.55942350159104381</v>
      </c>
      <c r="Q53" s="16">
        <v>1.29863572540928</v>
      </c>
      <c r="R53" s="16">
        <v>1.2058462915777739</v>
      </c>
    </row>
    <row r="54" spans="1:18" x14ac:dyDescent="0.3">
      <c r="A54" s="4" t="s">
        <v>10</v>
      </c>
      <c r="B54" s="12">
        <v>0.3877024379747645</v>
      </c>
      <c r="C54" s="12">
        <v>0.68604408047338261</v>
      </c>
      <c r="D54" s="12">
        <v>0.2602341683428126</v>
      </c>
      <c r="E54" s="12"/>
      <c r="F54" s="12">
        <v>0.29262043297474905</v>
      </c>
      <c r="G54" s="12">
        <v>0.42718514406687974</v>
      </c>
      <c r="H54" s="12">
        <v>0.34781641744302089</v>
      </c>
      <c r="I54" s="12">
        <v>0.55796116299125131</v>
      </c>
      <c r="J54" s="16">
        <v>1.1863838018337931</v>
      </c>
      <c r="K54" s="12">
        <v>0.67557370359218283</v>
      </c>
      <c r="L54" s="12">
        <v>1.2181474369059413</v>
      </c>
      <c r="M54" s="12">
        <f t="shared" si="4"/>
        <v>0.60396687865987775</v>
      </c>
      <c r="N54" s="12">
        <f t="shared" si="5"/>
        <v>1.1771859132779423</v>
      </c>
      <c r="O54" s="12">
        <f t="shared" si="6"/>
        <v>-0.57321903461806456</v>
      </c>
      <c r="Q54" s="16">
        <v>1.2310765530422572</v>
      </c>
      <c r="R54" s="16">
        <v>1.1232952735136272</v>
      </c>
    </row>
    <row r="55" spans="1:18" x14ac:dyDescent="0.3">
      <c r="A55" s="4" t="s">
        <v>11</v>
      </c>
      <c r="B55" s="12">
        <v>0.52334768330404713</v>
      </c>
      <c r="C55" s="12">
        <v>0.51868330604446367</v>
      </c>
      <c r="D55" s="12">
        <v>0.43114039141987009</v>
      </c>
      <c r="E55" s="12">
        <v>0.29262043297474905</v>
      </c>
      <c r="F55" s="12"/>
      <c r="G55" s="12">
        <v>0.6435668864046592</v>
      </c>
      <c r="H55" s="12">
        <v>0.52031133077214609</v>
      </c>
      <c r="I55" s="12">
        <v>0.60360806253647548</v>
      </c>
      <c r="J55" s="16">
        <v>0.89952635344425014</v>
      </c>
      <c r="K55" s="12">
        <v>0.83336034311631568</v>
      </c>
      <c r="L55" s="12">
        <v>0.94312443334598339</v>
      </c>
      <c r="M55" s="12">
        <f t="shared" si="4"/>
        <v>0.62092892233629604</v>
      </c>
      <c r="N55" s="12">
        <f t="shared" si="5"/>
        <v>0.8876741775867969</v>
      </c>
      <c r="O55" s="12">
        <f t="shared" si="6"/>
        <v>-0.26674525525050086</v>
      </c>
      <c r="Q55" s="16">
        <v>0.94316625906448381</v>
      </c>
      <c r="R55" s="16">
        <v>0.83218209610910998</v>
      </c>
    </row>
    <row r="56" spans="1:18" x14ac:dyDescent="0.3">
      <c r="A56" s="4" t="s">
        <v>15</v>
      </c>
      <c r="B56" s="19">
        <v>0.73478773185746804</v>
      </c>
      <c r="C56" s="19">
        <v>1.097102894273934</v>
      </c>
      <c r="D56" s="19">
        <v>0.53082004977245423</v>
      </c>
      <c r="E56" s="19">
        <v>0.42718514406687974</v>
      </c>
      <c r="F56" s="19">
        <v>0.6435668864046592</v>
      </c>
      <c r="G56" s="19"/>
      <c r="H56" s="19">
        <v>0.15918295904633023</v>
      </c>
      <c r="I56" s="19">
        <v>0.4913114702113146</v>
      </c>
      <c r="J56" s="16">
        <v>1.4485467629900834</v>
      </c>
      <c r="K56" s="19">
        <v>0.27690911380416422</v>
      </c>
      <c r="L56" s="19">
        <v>1.437761830461747</v>
      </c>
      <c r="M56" s="12">
        <f t="shared" si="4"/>
        <v>0.72471748428890359</v>
      </c>
      <c r="N56" s="12">
        <f t="shared" si="5"/>
        <v>1.4946453677695568</v>
      </c>
      <c r="O56" s="12">
        <f t="shared" ref="O56:O61" si="7">M56-N56</f>
        <v>-0.76992788348065322</v>
      </c>
      <c r="Q56" s="16">
        <v>1.5519376698830762</v>
      </c>
      <c r="R56" s="16">
        <v>1.4373530656560372</v>
      </c>
    </row>
    <row r="57" spans="1:18" x14ac:dyDescent="0.3">
      <c r="A57" s="4" t="s">
        <v>16</v>
      </c>
      <c r="B57" s="19">
        <v>0.68184658187953506</v>
      </c>
      <c r="C57" s="19">
        <v>0.99503195267851874</v>
      </c>
      <c r="D57" s="19">
        <v>0.49454914714094222</v>
      </c>
      <c r="E57" s="19">
        <v>0.34781641744302089</v>
      </c>
      <c r="F57" s="19">
        <v>0.52031133077214609</v>
      </c>
      <c r="G57" s="19">
        <v>0.15918295904633023</v>
      </c>
      <c r="H57" s="19"/>
      <c r="I57" s="19">
        <v>0.37556556903292004</v>
      </c>
      <c r="J57" s="16">
        <v>1.3083032770805463</v>
      </c>
      <c r="K57" s="19">
        <v>0.34463931269013826</v>
      </c>
      <c r="L57" s="19">
        <v>1.29863572540928</v>
      </c>
      <c r="M57" s="12">
        <f t="shared" si="4"/>
        <v>0.65258822731733779</v>
      </c>
      <c r="N57" s="12">
        <f t="shared" si="5"/>
        <v>1.3593279975092747</v>
      </c>
      <c r="O57" s="12">
        <f t="shared" si="7"/>
        <v>-0.7067397701919369</v>
      </c>
      <c r="Q57" s="16">
        <v>1.4198430707394509</v>
      </c>
      <c r="R57" s="16">
        <v>1.2988129242790987</v>
      </c>
    </row>
    <row r="58" spans="1:18" x14ac:dyDescent="0.3">
      <c r="A58" s="4" t="s">
        <v>17</v>
      </c>
      <c r="B58" s="12">
        <v>0.86370120645214332</v>
      </c>
      <c r="C58" s="12">
        <v>1.0945509523582837</v>
      </c>
      <c r="D58" s="12">
        <v>0.78258431041231746</v>
      </c>
      <c r="E58" s="12">
        <v>0.55796116299125131</v>
      </c>
      <c r="F58" s="12">
        <v>0.60360806253647548</v>
      </c>
      <c r="G58" s="12">
        <v>0.4913114702113146</v>
      </c>
      <c r="H58" s="12">
        <v>0.37556556903292004</v>
      </c>
      <c r="I58" s="12"/>
      <c r="J58" s="16">
        <v>1.18643273475545</v>
      </c>
      <c r="K58" s="12">
        <v>0.54529528206049038</v>
      </c>
      <c r="L58" s="12">
        <v>1.1447423776862402</v>
      </c>
      <c r="M58" s="12">
        <f t="shared" si="4"/>
        <v>0.76457531284968872</v>
      </c>
      <c r="N58" s="12">
        <f t="shared" si="5"/>
        <v>1.2967720829445797</v>
      </c>
      <c r="O58" s="12">
        <f t="shared" si="7"/>
        <v>-0.53219677009489097</v>
      </c>
      <c r="Q58" s="16">
        <v>1.3662886067046602</v>
      </c>
      <c r="R58" s="16">
        <v>1.2272555591844991</v>
      </c>
    </row>
    <row r="59" spans="1:18" x14ac:dyDescent="0.3">
      <c r="A59" s="15" t="s">
        <v>18</v>
      </c>
      <c r="B59" s="16">
        <v>1.350324414678443</v>
      </c>
      <c r="C59" s="16">
        <v>0.94391237307131359</v>
      </c>
      <c r="D59" s="16">
        <v>1.305243196673731</v>
      </c>
      <c r="E59" s="16">
        <v>1.1863838018337931</v>
      </c>
      <c r="F59" s="16">
        <v>0.89952635344425014</v>
      </c>
      <c r="G59" s="16">
        <v>1.4485467629900834</v>
      </c>
      <c r="H59" s="16">
        <v>1.3083032770805463</v>
      </c>
      <c r="I59" s="16">
        <v>1.18643273475545</v>
      </c>
      <c r="J59" s="16"/>
      <c r="K59" s="16">
        <v>1.5299023539600478</v>
      </c>
      <c r="L59" s="16">
        <v>0.17343478883160068</v>
      </c>
      <c r="M59" s="16">
        <f t="shared" si="4"/>
        <v>1.1332010057319257</v>
      </c>
      <c r="N59" s="16">
        <f t="shared" si="5"/>
        <v>0.28710992645164585</v>
      </c>
      <c r="O59" s="16">
        <f t="shared" si="7"/>
        <v>0.84609107928027982</v>
      </c>
      <c r="Q59" s="16">
        <v>0.32711267615324652</v>
      </c>
      <c r="R59" s="16">
        <v>0.24710717675004515</v>
      </c>
    </row>
    <row r="60" spans="1:18" x14ac:dyDescent="0.3">
      <c r="A60" s="4" t="s">
        <v>19</v>
      </c>
      <c r="B60" s="12">
        <v>1.0008471342567418</v>
      </c>
      <c r="C60" s="12">
        <v>1.3149167374893578</v>
      </c>
      <c r="D60" s="12">
        <v>0.7733587324166955</v>
      </c>
      <c r="E60" s="12">
        <v>0.67557370359218283</v>
      </c>
      <c r="F60" s="12">
        <v>0.83336034311631568</v>
      </c>
      <c r="G60" s="12">
        <v>0.27690911380416422</v>
      </c>
      <c r="H60" s="12">
        <v>0.34463931269013826</v>
      </c>
      <c r="I60" s="12">
        <v>0.54529528206049038</v>
      </c>
      <c r="J60" s="16">
        <v>1.5299023539600478</v>
      </c>
      <c r="K60" s="12"/>
      <c r="L60" s="12">
        <v>1.4925213522260767</v>
      </c>
      <c r="M60" s="12">
        <f t="shared" si="4"/>
        <v>0.87873240656122109</v>
      </c>
      <c r="N60" s="12">
        <f t="shared" si="5"/>
        <v>1.6125027410063089</v>
      </c>
      <c r="O60" s="12">
        <f t="shared" si="7"/>
        <v>-0.73377033444508777</v>
      </c>
      <c r="Q60" s="16">
        <v>1.6708824612413935</v>
      </c>
      <c r="R60" s="16">
        <v>1.554123020771224</v>
      </c>
    </row>
    <row r="61" spans="1:18" x14ac:dyDescent="0.3">
      <c r="A61" s="4" t="s">
        <v>20</v>
      </c>
      <c r="B61" s="12">
        <v>1.4209445897890771</v>
      </c>
      <c r="C61" s="12">
        <v>1.0672259144379692</v>
      </c>
      <c r="D61" s="12">
        <v>1.3587173609575345</v>
      </c>
      <c r="E61" s="12">
        <v>1.2181474369059413</v>
      </c>
      <c r="F61" s="12">
        <v>0.94312443334598339</v>
      </c>
      <c r="G61" s="12">
        <v>1.437761830461747</v>
      </c>
      <c r="H61" s="12">
        <v>1.29863572540928</v>
      </c>
      <c r="I61" s="12">
        <v>1.1447423776862402</v>
      </c>
      <c r="J61" s="16">
        <v>0.17343478883160068</v>
      </c>
      <c r="K61" s="12">
        <v>1.4925213522260767</v>
      </c>
      <c r="L61" s="12"/>
      <c r="M61" s="12">
        <f t="shared" si="4"/>
        <v>1.1555255810051448</v>
      </c>
      <c r="N61" s="12">
        <f t="shared" si="5"/>
        <v>0.45583021330770679</v>
      </c>
      <c r="O61" s="12">
        <f t="shared" si="7"/>
        <v>0.69969536769743801</v>
      </c>
      <c r="Q61" s="16">
        <v>0.49454914714094222</v>
      </c>
      <c r="R61" s="16">
        <v>0.41711127947447135</v>
      </c>
    </row>
    <row r="62" spans="1:18" x14ac:dyDescent="0.3">
      <c r="O62" s="19">
        <f>MAX(O51:O61)</f>
        <v>0.84609107928027982</v>
      </c>
    </row>
    <row r="64" spans="1:18" x14ac:dyDescent="0.3">
      <c r="P64" s="14" t="s">
        <v>42</v>
      </c>
    </row>
    <row r="65" spans="1:18" x14ac:dyDescent="0.3">
      <c r="A65" s="18" t="s">
        <v>41</v>
      </c>
      <c r="B65" s="4" t="s">
        <v>5</v>
      </c>
      <c r="C65" s="4" t="s">
        <v>7</v>
      </c>
      <c r="D65" s="4" t="s">
        <v>9</v>
      </c>
      <c r="E65" s="4" t="s">
        <v>10</v>
      </c>
      <c r="F65" s="4" t="s">
        <v>11</v>
      </c>
      <c r="G65" s="4" t="s">
        <v>15</v>
      </c>
      <c r="H65" s="4" t="s">
        <v>16</v>
      </c>
      <c r="I65" s="4" t="s">
        <v>17</v>
      </c>
      <c r="J65" s="4" t="s">
        <v>19</v>
      </c>
      <c r="K65" s="15" t="s">
        <v>20</v>
      </c>
      <c r="L65" s="4" t="s">
        <v>37</v>
      </c>
      <c r="M65" s="4" t="s">
        <v>38</v>
      </c>
      <c r="N65" s="11" t="s">
        <v>36</v>
      </c>
      <c r="P65" s="15" t="s">
        <v>12</v>
      </c>
      <c r="Q65" s="15" t="s">
        <v>14</v>
      </c>
      <c r="R65" s="15" t="s">
        <v>18</v>
      </c>
    </row>
    <row r="66" spans="1:18" x14ac:dyDescent="0.3">
      <c r="A66" s="4" t="s">
        <v>5</v>
      </c>
      <c r="B66" s="12"/>
      <c r="C66" s="12">
        <v>0.58636267142010257</v>
      </c>
      <c r="D66" s="12">
        <v>0.33738261150113708</v>
      </c>
      <c r="E66" s="12">
        <v>0.3877024379747645</v>
      </c>
      <c r="F66" s="12">
        <v>0.52334768330404713</v>
      </c>
      <c r="G66" s="12">
        <v>0.73478773185746804</v>
      </c>
      <c r="H66" s="12">
        <v>0.68184658187953506</v>
      </c>
      <c r="I66" s="12">
        <v>0.86370120645214332</v>
      </c>
      <c r="J66" s="12">
        <v>1.0008471342567418</v>
      </c>
      <c r="K66" s="16">
        <v>1.4209445897890771</v>
      </c>
      <c r="L66" s="12">
        <f t="shared" ref="L66:L75" si="8">AVERAGE(B66:K66)</f>
        <v>0.72632473871500181</v>
      </c>
      <c r="M66" s="12">
        <f>AVERAGE(P66:R66)</f>
        <v>1.3002164184122342</v>
      </c>
      <c r="N66" s="12">
        <f>L66-M66</f>
        <v>-0.57389167969723243</v>
      </c>
      <c r="P66" s="16">
        <v>1.3239775420501225</v>
      </c>
      <c r="Q66" s="16">
        <v>1.2263472985081365</v>
      </c>
      <c r="R66" s="16">
        <v>1.350324414678443</v>
      </c>
    </row>
    <row r="67" spans="1:18" x14ac:dyDescent="0.3">
      <c r="A67" s="4" t="s">
        <v>7</v>
      </c>
      <c r="B67" s="12">
        <v>0.58636267142010257</v>
      </c>
      <c r="C67" s="12"/>
      <c r="D67" s="12">
        <v>0.65414510038733686</v>
      </c>
      <c r="E67" s="12">
        <v>0.68604408047338261</v>
      </c>
      <c r="F67" s="12">
        <v>0.51868330604446367</v>
      </c>
      <c r="G67" s="12">
        <v>1.097102894273934</v>
      </c>
      <c r="H67" s="12">
        <v>0.99503195267851874</v>
      </c>
      <c r="I67" s="12">
        <v>1.0945509523582837</v>
      </c>
      <c r="J67" s="12">
        <v>1.3149167374893578</v>
      </c>
      <c r="K67" s="16">
        <v>1.0672259144379692</v>
      </c>
      <c r="L67" s="12">
        <f t="shared" si="8"/>
        <v>0.89045151217370544</v>
      </c>
      <c r="M67" s="12">
        <f t="shared" ref="M67:M75" si="9">AVERAGE(P67:R67)</f>
        <v>0.83673340028355414</v>
      </c>
      <c r="N67" s="12">
        <f t="shared" ref="N67:N70" si="10">L67-M67</f>
        <v>5.3718111890151299E-2</v>
      </c>
      <c r="P67" s="16">
        <v>0.81345504930340573</v>
      </c>
      <c r="Q67" s="16">
        <v>0.75283277847594332</v>
      </c>
      <c r="R67" s="16">
        <v>0.94391237307131359</v>
      </c>
    </row>
    <row r="68" spans="1:18" x14ac:dyDescent="0.3">
      <c r="A68" s="4" t="s">
        <v>9</v>
      </c>
      <c r="B68" s="12">
        <v>0.33738261150113708</v>
      </c>
      <c r="C68" s="12">
        <v>0.65414510038733686</v>
      </c>
      <c r="D68" s="12"/>
      <c r="E68" s="12">
        <v>0.2602341683428126</v>
      </c>
      <c r="F68" s="12">
        <v>0.43114039141987009</v>
      </c>
      <c r="G68" s="12">
        <v>0.53082004977245423</v>
      </c>
      <c r="H68" s="12">
        <v>0.49454914714094222</v>
      </c>
      <c r="I68" s="12">
        <v>0.78258431041231746</v>
      </c>
      <c r="J68" s="12">
        <v>0.7733587324166955</v>
      </c>
      <c r="K68" s="16">
        <v>1.3587173609575345</v>
      </c>
      <c r="L68" s="12">
        <f t="shared" si="8"/>
        <v>0.62477020803901118</v>
      </c>
      <c r="M68" s="12">
        <f t="shared" si="9"/>
        <v>1.2699084045535949</v>
      </c>
      <c r="N68" s="12">
        <f t="shared" si="10"/>
        <v>-0.64513819651458371</v>
      </c>
      <c r="P68" s="16">
        <v>1.29863572540928</v>
      </c>
      <c r="Q68" s="16">
        <v>1.2058462915777739</v>
      </c>
      <c r="R68" s="16">
        <v>1.305243196673731</v>
      </c>
    </row>
    <row r="69" spans="1:18" x14ac:dyDescent="0.3">
      <c r="A69" s="4" t="s">
        <v>10</v>
      </c>
      <c r="B69" s="12">
        <v>0.3877024379747645</v>
      </c>
      <c r="C69" s="12">
        <v>0.68604408047338261</v>
      </c>
      <c r="D69" s="12">
        <v>0.2602341683428126</v>
      </c>
      <c r="E69" s="12"/>
      <c r="F69" s="12">
        <v>0.29262043297474905</v>
      </c>
      <c r="G69" s="12">
        <v>0.42718514406687974</v>
      </c>
      <c r="H69" s="12">
        <v>0.34781641744302089</v>
      </c>
      <c r="I69" s="12">
        <v>0.55796116299125131</v>
      </c>
      <c r="J69" s="12">
        <v>0.67557370359218283</v>
      </c>
      <c r="K69" s="16">
        <v>1.2181474369059413</v>
      </c>
      <c r="L69" s="12">
        <f t="shared" si="8"/>
        <v>0.53925388719610945</v>
      </c>
      <c r="M69" s="12">
        <f t="shared" si="9"/>
        <v>1.1802518761298926</v>
      </c>
      <c r="N69" s="12">
        <f t="shared" si="10"/>
        <v>-0.64099798893378312</v>
      </c>
      <c r="P69" s="16">
        <v>1.2310765530422572</v>
      </c>
      <c r="Q69" s="16">
        <v>1.1232952735136272</v>
      </c>
      <c r="R69" s="16">
        <v>1.1863838018337931</v>
      </c>
    </row>
    <row r="70" spans="1:18" x14ac:dyDescent="0.3">
      <c r="A70" s="4" t="s">
        <v>11</v>
      </c>
      <c r="B70" s="12">
        <v>0.52334768330404713</v>
      </c>
      <c r="C70" s="12">
        <v>0.51868330604446367</v>
      </c>
      <c r="D70" s="12">
        <v>0.43114039141987009</v>
      </c>
      <c r="E70" s="12">
        <v>0.29262043297474905</v>
      </c>
      <c r="F70" s="12"/>
      <c r="G70" s="12">
        <v>0.6435668864046592</v>
      </c>
      <c r="H70" s="12">
        <v>0.52031133077214609</v>
      </c>
      <c r="I70" s="12">
        <v>0.60360806253647548</v>
      </c>
      <c r="J70" s="12">
        <v>0.83336034311631568</v>
      </c>
      <c r="K70" s="16">
        <v>0.94312443334598339</v>
      </c>
      <c r="L70" s="12">
        <f t="shared" si="8"/>
        <v>0.58997365221318998</v>
      </c>
      <c r="M70" s="12">
        <f t="shared" si="9"/>
        <v>0.89162490287261464</v>
      </c>
      <c r="N70" s="12">
        <f t="shared" si="10"/>
        <v>-0.30165125065942466</v>
      </c>
      <c r="P70" s="16">
        <v>0.94316625906448381</v>
      </c>
      <c r="Q70" s="16">
        <v>0.83218209610910998</v>
      </c>
      <c r="R70" s="16">
        <v>0.89952635344425014</v>
      </c>
    </row>
    <row r="71" spans="1:18" x14ac:dyDescent="0.3">
      <c r="A71" s="4" t="s">
        <v>15</v>
      </c>
      <c r="B71" s="19">
        <v>0.73478773185746804</v>
      </c>
      <c r="C71" s="19">
        <v>1.097102894273934</v>
      </c>
      <c r="D71" s="19">
        <v>0.53082004977245423</v>
      </c>
      <c r="E71" s="19">
        <v>0.42718514406687974</v>
      </c>
      <c r="F71" s="19">
        <v>0.6435668864046592</v>
      </c>
      <c r="G71" s="19"/>
      <c r="H71" s="19">
        <v>0.15918295904633023</v>
      </c>
      <c r="I71" s="19">
        <v>0.4913114702113146</v>
      </c>
      <c r="J71" s="19">
        <v>0.27690911380416422</v>
      </c>
      <c r="K71" s="16">
        <v>1.437761830461747</v>
      </c>
      <c r="L71" s="12">
        <f t="shared" si="8"/>
        <v>0.64429200887766136</v>
      </c>
      <c r="M71" s="12">
        <f t="shared" si="9"/>
        <v>1.4792791661763989</v>
      </c>
      <c r="N71" s="12">
        <f>L71-M71</f>
        <v>-0.83498715729873751</v>
      </c>
      <c r="P71" s="16">
        <v>1.5519376698830762</v>
      </c>
      <c r="Q71" s="16">
        <v>1.4373530656560372</v>
      </c>
      <c r="R71" s="16">
        <v>1.4485467629900834</v>
      </c>
    </row>
    <row r="72" spans="1:18" x14ac:dyDescent="0.3">
      <c r="A72" s="4" t="s">
        <v>16</v>
      </c>
      <c r="B72" s="19">
        <v>0.68184658187953506</v>
      </c>
      <c r="C72" s="19">
        <v>0.99503195267851874</v>
      </c>
      <c r="D72" s="19">
        <v>0.49454914714094222</v>
      </c>
      <c r="E72" s="19">
        <v>0.34781641744302089</v>
      </c>
      <c r="F72" s="19">
        <v>0.52031133077214609</v>
      </c>
      <c r="G72" s="19">
        <v>0.15918295904633023</v>
      </c>
      <c r="H72" s="19"/>
      <c r="I72" s="19">
        <v>0.37556556903292004</v>
      </c>
      <c r="J72" s="19">
        <v>0.34463931269013826</v>
      </c>
      <c r="K72" s="16">
        <v>1.29863572540928</v>
      </c>
      <c r="L72" s="12">
        <f t="shared" si="8"/>
        <v>0.57973099956587015</v>
      </c>
      <c r="M72" s="12">
        <f t="shared" si="9"/>
        <v>1.3423197573663652</v>
      </c>
      <c r="N72" s="12">
        <f>L72-M72</f>
        <v>-0.76258875780049507</v>
      </c>
      <c r="P72" s="16">
        <v>1.4198430707394509</v>
      </c>
      <c r="Q72" s="16">
        <v>1.2988129242790987</v>
      </c>
      <c r="R72" s="16">
        <v>1.3083032770805463</v>
      </c>
    </row>
    <row r="73" spans="1:18" x14ac:dyDescent="0.3">
      <c r="A73" s="4" t="s">
        <v>17</v>
      </c>
      <c r="B73" s="12">
        <v>0.86370120645214332</v>
      </c>
      <c r="C73" s="12">
        <v>1.0945509523582837</v>
      </c>
      <c r="D73" s="12">
        <v>0.78258431041231746</v>
      </c>
      <c r="E73" s="12">
        <v>0.55796116299125131</v>
      </c>
      <c r="F73" s="12">
        <v>0.60360806253647548</v>
      </c>
      <c r="G73" s="12">
        <v>0.4913114702113146</v>
      </c>
      <c r="H73" s="12">
        <v>0.37556556903292004</v>
      </c>
      <c r="I73" s="12"/>
      <c r="J73" s="12">
        <v>0.54529528206049038</v>
      </c>
      <c r="K73" s="16">
        <v>1.1447423776862402</v>
      </c>
      <c r="L73" s="12">
        <f t="shared" si="8"/>
        <v>0.71770226597127085</v>
      </c>
      <c r="M73" s="12">
        <f t="shared" si="9"/>
        <v>1.2599923002148696</v>
      </c>
      <c r="N73" s="12">
        <f>L73-M73</f>
        <v>-0.54229003424359878</v>
      </c>
      <c r="P73" s="16">
        <v>1.3662886067046602</v>
      </c>
      <c r="Q73" s="16">
        <v>1.2272555591844991</v>
      </c>
      <c r="R73" s="16">
        <v>1.18643273475545</v>
      </c>
    </row>
    <row r="74" spans="1:18" x14ac:dyDescent="0.3">
      <c r="A74" s="4" t="s">
        <v>19</v>
      </c>
      <c r="B74" s="12">
        <v>1.0008471342567418</v>
      </c>
      <c r="C74" s="12">
        <v>1.3149167374893578</v>
      </c>
      <c r="D74" s="12">
        <v>0.7733587324166955</v>
      </c>
      <c r="E74" s="12">
        <v>0.67557370359218283</v>
      </c>
      <c r="F74" s="12">
        <v>0.83336034311631568</v>
      </c>
      <c r="G74" s="12">
        <v>0.27690911380416422</v>
      </c>
      <c r="H74" s="12">
        <v>0.34463931269013826</v>
      </c>
      <c r="I74" s="12">
        <v>0.54529528206049038</v>
      </c>
      <c r="J74" s="12"/>
      <c r="K74" s="16">
        <v>1.4925213522260767</v>
      </c>
      <c r="L74" s="12">
        <f t="shared" si="8"/>
        <v>0.80638019018357365</v>
      </c>
      <c r="M74" s="12">
        <f t="shared" si="9"/>
        <v>1.5849692786575551</v>
      </c>
      <c r="N74" s="12">
        <f>L74-M74</f>
        <v>-0.77858908847398145</v>
      </c>
      <c r="P74" s="16">
        <v>1.6708824612413935</v>
      </c>
      <c r="Q74" s="16">
        <v>1.554123020771224</v>
      </c>
      <c r="R74" s="16">
        <v>1.5299023539600478</v>
      </c>
    </row>
    <row r="75" spans="1:18" x14ac:dyDescent="0.3">
      <c r="A75" s="15" t="s">
        <v>20</v>
      </c>
      <c r="B75" s="16">
        <v>1.4209445897890771</v>
      </c>
      <c r="C75" s="16">
        <v>1.0672259144379692</v>
      </c>
      <c r="D75" s="16">
        <v>1.3587173609575345</v>
      </c>
      <c r="E75" s="16">
        <v>1.2181474369059413</v>
      </c>
      <c r="F75" s="16">
        <v>0.94312443334598339</v>
      </c>
      <c r="G75" s="16">
        <v>1.437761830461747</v>
      </c>
      <c r="H75" s="16">
        <v>1.29863572540928</v>
      </c>
      <c r="I75" s="16">
        <v>1.1447423776862402</v>
      </c>
      <c r="J75" s="16">
        <v>1.4925213522260767</v>
      </c>
      <c r="K75" s="16"/>
      <c r="L75" s="16">
        <f t="shared" si="8"/>
        <v>1.2646467801355388</v>
      </c>
      <c r="M75" s="16">
        <f t="shared" si="9"/>
        <v>0.36169840514900481</v>
      </c>
      <c r="N75" s="16">
        <f>L75-M75</f>
        <v>0.90294837498653391</v>
      </c>
      <c r="P75" s="16">
        <v>0.49454914714094222</v>
      </c>
      <c r="Q75" s="16">
        <v>0.41711127947447135</v>
      </c>
      <c r="R75" s="16">
        <v>0.17343478883160068</v>
      </c>
    </row>
    <row r="76" spans="1:18" x14ac:dyDescent="0.3">
      <c r="N76" s="19">
        <f>MAX(N66:N75)</f>
        <v>0.90294837498653391</v>
      </c>
    </row>
    <row r="78" spans="1:18" x14ac:dyDescent="0.3">
      <c r="O78" s="14" t="s">
        <v>44</v>
      </c>
    </row>
    <row r="79" spans="1:18" x14ac:dyDescent="0.3">
      <c r="A79" s="18" t="s">
        <v>43</v>
      </c>
      <c r="B79" s="4" t="s">
        <v>5</v>
      </c>
      <c r="C79" s="4" t="s">
        <v>7</v>
      </c>
      <c r="D79" s="4" t="s">
        <v>9</v>
      </c>
      <c r="E79" s="4" t="s">
        <v>10</v>
      </c>
      <c r="F79" s="4" t="s">
        <v>11</v>
      </c>
      <c r="G79" s="4" t="s">
        <v>15</v>
      </c>
      <c r="H79" s="4" t="s">
        <v>16</v>
      </c>
      <c r="I79" s="4" t="s">
        <v>17</v>
      </c>
      <c r="J79" s="4" t="s">
        <v>19</v>
      </c>
      <c r="K79" s="4" t="s">
        <v>37</v>
      </c>
      <c r="L79" s="4" t="s">
        <v>38</v>
      </c>
      <c r="M79" s="11" t="s">
        <v>36</v>
      </c>
      <c r="O79" s="15" t="s">
        <v>12</v>
      </c>
      <c r="P79" s="15" t="s">
        <v>14</v>
      </c>
      <c r="Q79" s="15" t="s">
        <v>18</v>
      </c>
      <c r="R79" s="15" t="s">
        <v>20</v>
      </c>
    </row>
    <row r="80" spans="1:18" x14ac:dyDescent="0.3">
      <c r="A80" s="4" t="s">
        <v>5</v>
      </c>
      <c r="B80" s="12"/>
      <c r="C80" s="12">
        <v>0.58636267142010257</v>
      </c>
      <c r="D80" s="12">
        <v>0.33738261150113708</v>
      </c>
      <c r="E80" s="12">
        <v>0.3877024379747645</v>
      </c>
      <c r="F80" s="12">
        <v>0.52334768330404713</v>
      </c>
      <c r="G80" s="12">
        <v>0.73478773185746804</v>
      </c>
      <c r="H80" s="12">
        <v>0.68184658187953506</v>
      </c>
      <c r="I80" s="12">
        <v>0.86370120645214332</v>
      </c>
      <c r="J80" s="12">
        <v>1.0008471342567418</v>
      </c>
      <c r="K80" s="12">
        <f>AVERAGE(B80:J80)</f>
        <v>0.63949725733074247</v>
      </c>
      <c r="L80" s="12">
        <f t="shared" ref="L80:L88" si="11">AVERAGE(O80:R80)</f>
        <v>1.3303984612564448</v>
      </c>
      <c r="M80" s="12">
        <f>K80-L80</f>
        <v>-0.69090120392570231</v>
      </c>
      <c r="O80" s="16">
        <v>1.3239775420501225</v>
      </c>
      <c r="P80" s="16">
        <v>1.2263472985081365</v>
      </c>
      <c r="Q80" s="16">
        <v>1.350324414678443</v>
      </c>
      <c r="R80" s="16">
        <v>1.4209445897890771</v>
      </c>
    </row>
    <row r="81" spans="1:18" x14ac:dyDescent="0.3">
      <c r="A81" s="4" t="s">
        <v>7</v>
      </c>
      <c r="B81" s="12">
        <v>0.58636267142010257</v>
      </c>
      <c r="C81" s="12"/>
      <c r="D81" s="12">
        <v>0.65414510038733686</v>
      </c>
      <c r="E81" s="12">
        <v>0.68604408047338261</v>
      </c>
      <c r="F81" s="12">
        <v>0.51868330604446367</v>
      </c>
      <c r="G81" s="12">
        <v>1.097102894273934</v>
      </c>
      <c r="H81" s="12">
        <v>0.99503195267851874</v>
      </c>
      <c r="I81" s="12">
        <v>1.0945509523582837</v>
      </c>
      <c r="J81" s="12">
        <v>1.3149167374893578</v>
      </c>
      <c r="K81" s="12">
        <f>AVERAGE(B81:J81)</f>
        <v>0.86835471189067248</v>
      </c>
      <c r="L81" s="12">
        <f t="shared" si="11"/>
        <v>0.89435652882215799</v>
      </c>
      <c r="M81" s="12">
        <f>K81-L81</f>
        <v>-2.6001816931485511E-2</v>
      </c>
      <c r="O81" s="16">
        <v>0.81345504930340573</v>
      </c>
      <c r="P81" s="16">
        <v>0.75283277847594332</v>
      </c>
      <c r="Q81" s="16">
        <v>0.94391237307131359</v>
      </c>
      <c r="R81" s="16">
        <v>1.0672259144379692</v>
      </c>
    </row>
    <row r="82" spans="1:18" x14ac:dyDescent="0.3">
      <c r="A82" s="4" t="s">
        <v>9</v>
      </c>
      <c r="B82" s="12">
        <v>0.33738261150113708</v>
      </c>
      <c r="C82" s="12">
        <v>0.65414510038733686</v>
      </c>
      <c r="D82" s="12"/>
      <c r="E82" s="12">
        <v>0.2602341683428126</v>
      </c>
      <c r="F82" s="12">
        <v>0.43114039141987009</v>
      </c>
      <c r="G82" s="12">
        <v>0.53082004977245423</v>
      </c>
      <c r="H82" s="12">
        <v>0.49454914714094222</v>
      </c>
      <c r="I82" s="12">
        <v>0.78258431041231746</v>
      </c>
      <c r="J82" s="12">
        <v>0.7733587324166955</v>
      </c>
      <c r="K82" s="12">
        <f t="shared" ref="K82:K88" si="12">AVERAGE(B82:J82)</f>
        <v>0.53302681392419582</v>
      </c>
      <c r="L82" s="12">
        <f t="shared" si="11"/>
        <v>1.2921106436545799</v>
      </c>
      <c r="M82" s="12">
        <f t="shared" ref="M82:M88" si="13">K82-L82</f>
        <v>-0.75908382973038413</v>
      </c>
      <c r="O82" s="16">
        <v>1.29863572540928</v>
      </c>
      <c r="P82" s="16">
        <v>1.2058462915777739</v>
      </c>
      <c r="Q82" s="16">
        <v>1.305243196673731</v>
      </c>
      <c r="R82" s="16">
        <v>1.3587173609575345</v>
      </c>
    </row>
    <row r="83" spans="1:18" x14ac:dyDescent="0.3">
      <c r="A83" s="4" t="s">
        <v>10</v>
      </c>
      <c r="B83" s="12">
        <v>0.3877024379747645</v>
      </c>
      <c r="C83" s="12">
        <v>0.68604408047338261</v>
      </c>
      <c r="D83" s="12">
        <v>0.2602341683428126</v>
      </c>
      <c r="E83" s="12"/>
      <c r="F83" s="12">
        <v>0.29262043297474905</v>
      </c>
      <c r="G83" s="12">
        <v>0.42718514406687974</v>
      </c>
      <c r="H83" s="12">
        <v>0.34781641744302089</v>
      </c>
      <c r="I83" s="12">
        <v>0.55796116299125131</v>
      </c>
      <c r="J83" s="12">
        <v>0.67557370359218283</v>
      </c>
      <c r="K83" s="12">
        <f t="shared" si="12"/>
        <v>0.45439219348238047</v>
      </c>
      <c r="L83" s="12">
        <f t="shared" si="11"/>
        <v>1.1897257663239049</v>
      </c>
      <c r="M83" s="12">
        <f t="shared" si="13"/>
        <v>-0.73533357284152445</v>
      </c>
      <c r="O83" s="16">
        <v>1.2310765530422572</v>
      </c>
      <c r="P83" s="16">
        <v>1.1232952735136272</v>
      </c>
      <c r="Q83" s="16">
        <v>1.1863838018337931</v>
      </c>
      <c r="R83" s="16">
        <v>1.2181474369059413</v>
      </c>
    </row>
    <row r="84" spans="1:18" x14ac:dyDescent="0.3">
      <c r="A84" s="4" t="s">
        <v>11</v>
      </c>
      <c r="B84" s="12">
        <v>0.52334768330404713</v>
      </c>
      <c r="C84" s="12">
        <v>0.51868330604446367</v>
      </c>
      <c r="D84" s="12">
        <v>0.43114039141987009</v>
      </c>
      <c r="E84" s="12">
        <v>0.29262043297474905</v>
      </c>
      <c r="F84" s="12"/>
      <c r="G84" s="12">
        <v>0.6435668864046592</v>
      </c>
      <c r="H84" s="12">
        <v>0.52031133077214609</v>
      </c>
      <c r="I84" s="12">
        <v>0.60360806253647548</v>
      </c>
      <c r="J84" s="12">
        <v>0.83336034311631568</v>
      </c>
      <c r="K84" s="12">
        <f t="shared" si="12"/>
        <v>0.5458298045715908</v>
      </c>
      <c r="L84" s="12">
        <f t="shared" si="11"/>
        <v>0.90449978549095689</v>
      </c>
      <c r="M84" s="12">
        <f t="shared" si="13"/>
        <v>-0.35866998091936608</v>
      </c>
      <c r="O84" s="16">
        <v>0.94316625906448381</v>
      </c>
      <c r="P84" s="16">
        <v>0.83218209610910998</v>
      </c>
      <c r="Q84" s="16">
        <v>0.89952635344425014</v>
      </c>
      <c r="R84" s="16">
        <v>0.94312443334598339</v>
      </c>
    </row>
    <row r="85" spans="1:18" x14ac:dyDescent="0.3">
      <c r="A85" s="4" t="s">
        <v>15</v>
      </c>
      <c r="B85" s="19">
        <v>0.73478773185746804</v>
      </c>
      <c r="C85" s="19">
        <v>1.097102894273934</v>
      </c>
      <c r="D85" s="19">
        <v>0.53082004977245423</v>
      </c>
      <c r="E85" s="19">
        <v>0.42718514406687974</v>
      </c>
      <c r="F85" s="19">
        <v>0.6435668864046592</v>
      </c>
      <c r="G85" s="19"/>
      <c r="H85" s="19">
        <v>0.15918295904633023</v>
      </c>
      <c r="I85" s="19">
        <v>0.4913114702113146</v>
      </c>
      <c r="J85" s="19">
        <v>0.27690911380416422</v>
      </c>
      <c r="K85" s="12">
        <f t="shared" si="12"/>
        <v>0.5451082811796506</v>
      </c>
      <c r="L85" s="12">
        <f t="shared" si="11"/>
        <v>1.468899832247736</v>
      </c>
      <c r="M85" s="12">
        <f t="shared" si="13"/>
        <v>-0.92379155106808541</v>
      </c>
      <c r="O85" s="16">
        <v>1.5519376698830762</v>
      </c>
      <c r="P85" s="16">
        <v>1.4373530656560372</v>
      </c>
      <c r="Q85" s="16">
        <v>1.4485467629900834</v>
      </c>
      <c r="R85" s="16">
        <v>1.437761830461747</v>
      </c>
    </row>
    <row r="86" spans="1:18" x14ac:dyDescent="0.3">
      <c r="A86" s="4" t="s">
        <v>16</v>
      </c>
      <c r="B86" s="19">
        <v>0.68184658187953506</v>
      </c>
      <c r="C86" s="19">
        <v>0.99503195267851874</v>
      </c>
      <c r="D86" s="19">
        <v>0.49454914714094222</v>
      </c>
      <c r="E86" s="19">
        <v>0.34781641744302089</v>
      </c>
      <c r="F86" s="19">
        <v>0.52031133077214609</v>
      </c>
      <c r="G86" s="19">
        <v>0.15918295904633023</v>
      </c>
      <c r="H86" s="19"/>
      <c r="I86" s="19">
        <v>0.37556556903292004</v>
      </c>
      <c r="J86" s="19">
        <v>0.34463931269013826</v>
      </c>
      <c r="K86" s="12">
        <f t="shared" si="12"/>
        <v>0.4898679088354439</v>
      </c>
      <c r="L86" s="12">
        <f t="shared" si="11"/>
        <v>1.331398749377094</v>
      </c>
      <c r="M86" s="12">
        <f t="shared" si="13"/>
        <v>-0.84153084054165017</v>
      </c>
      <c r="O86" s="16">
        <v>1.4198430707394509</v>
      </c>
      <c r="P86" s="16">
        <v>1.2988129242790987</v>
      </c>
      <c r="Q86" s="16">
        <v>1.3083032770805463</v>
      </c>
      <c r="R86" s="16">
        <v>1.29863572540928</v>
      </c>
    </row>
    <row r="87" spans="1:18" x14ac:dyDescent="0.3">
      <c r="A87" s="20" t="s">
        <v>17</v>
      </c>
      <c r="B87" s="21">
        <v>0.86370120645214332</v>
      </c>
      <c r="C87" s="21">
        <v>1.0945509523582837</v>
      </c>
      <c r="D87" s="21">
        <v>0.78258431041231746</v>
      </c>
      <c r="E87" s="21">
        <v>0.55796116299125131</v>
      </c>
      <c r="F87" s="21">
        <v>0.60360806253647548</v>
      </c>
      <c r="G87" s="21">
        <v>0.4913114702113146</v>
      </c>
      <c r="H87" s="21">
        <v>0.37556556903292004</v>
      </c>
      <c r="I87" s="21"/>
      <c r="J87" s="21">
        <v>0.54529528206049038</v>
      </c>
      <c r="K87" s="12">
        <f t="shared" si="12"/>
        <v>0.66432225200689965</v>
      </c>
      <c r="L87" s="12">
        <f t="shared" si="11"/>
        <v>1.2311798195827124</v>
      </c>
      <c r="M87" s="12">
        <f t="shared" si="13"/>
        <v>-0.56685756757581274</v>
      </c>
      <c r="O87" s="22">
        <v>1.3662886067046602</v>
      </c>
      <c r="P87" s="22">
        <v>1.2272555591844991</v>
      </c>
      <c r="Q87" s="22">
        <v>1.18643273475545</v>
      </c>
      <c r="R87" s="16">
        <v>1.1447423776862402</v>
      </c>
    </row>
    <row r="88" spans="1:18" x14ac:dyDescent="0.3">
      <c r="A88" s="4" t="s">
        <v>19</v>
      </c>
      <c r="B88" s="12">
        <v>1.0008471342567418</v>
      </c>
      <c r="C88" s="12">
        <v>1.3149167374893578</v>
      </c>
      <c r="D88" s="12">
        <v>0.7733587324166955</v>
      </c>
      <c r="E88" s="12">
        <v>0.67557370359218283</v>
      </c>
      <c r="F88" s="12">
        <v>0.83336034311631568</v>
      </c>
      <c r="G88" s="12">
        <v>0.27690911380416422</v>
      </c>
      <c r="H88" s="12">
        <v>0.34463931269013826</v>
      </c>
      <c r="I88" s="12">
        <v>0.54529528206049038</v>
      </c>
      <c r="J88" s="12"/>
      <c r="K88" s="12">
        <f t="shared" si="12"/>
        <v>0.72061254492826077</v>
      </c>
      <c r="L88" s="12">
        <f t="shared" si="11"/>
        <v>1.5618572970496856</v>
      </c>
      <c r="M88" s="12">
        <f t="shared" si="13"/>
        <v>-0.8412447521214248</v>
      </c>
      <c r="O88" s="16">
        <v>1.6708824612413935</v>
      </c>
      <c r="P88" s="16">
        <v>1.554123020771224</v>
      </c>
      <c r="Q88" s="16">
        <v>1.5299023539600478</v>
      </c>
      <c r="R88" s="16">
        <v>1.4925213522260767</v>
      </c>
    </row>
    <row r="89" spans="1:18" x14ac:dyDescent="0.3">
      <c r="A89" s="7"/>
      <c r="B89" s="23"/>
      <c r="C89" s="23"/>
      <c r="D89" s="23"/>
      <c r="E89" s="23"/>
      <c r="F89" s="23"/>
      <c r="G89" s="23"/>
      <c r="H89" s="23"/>
      <c r="I89" s="23"/>
      <c r="J89" s="23"/>
      <c r="K89" s="23"/>
      <c r="M89" s="19">
        <f>MAX(M80:M88)</f>
        <v>-2.6001816931485511E-2</v>
      </c>
      <c r="O89" s="24"/>
      <c r="P89" s="23"/>
      <c r="Q89" s="23"/>
      <c r="R89" s="23"/>
    </row>
    <row r="92" spans="1:18" x14ac:dyDescent="0.3">
      <c r="A92" s="27"/>
      <c r="B92" s="27"/>
      <c r="C92" s="11" t="s">
        <v>0</v>
      </c>
      <c r="D92" s="11" t="s">
        <v>1</v>
      </c>
      <c r="E92" s="11" t="s">
        <v>2</v>
      </c>
      <c r="F92" s="11" t="s">
        <v>3</v>
      </c>
      <c r="G92" s="11" t="s">
        <v>4</v>
      </c>
      <c r="J92" s="11"/>
      <c r="K92" s="11"/>
      <c r="L92" s="11" t="s">
        <v>0</v>
      </c>
      <c r="M92" s="11" t="s">
        <v>1</v>
      </c>
      <c r="N92" s="11" t="s">
        <v>2</v>
      </c>
      <c r="O92" s="11" t="s">
        <v>3</v>
      </c>
      <c r="P92" s="11" t="s">
        <v>4</v>
      </c>
    </row>
    <row r="93" spans="1:18" x14ac:dyDescent="0.3">
      <c r="A93" s="11">
        <v>3</v>
      </c>
      <c r="B93" s="28" t="s">
        <v>5</v>
      </c>
      <c r="C93" s="11" t="s">
        <v>6</v>
      </c>
      <c r="D93" s="10">
        <v>0.61538461538461531</v>
      </c>
      <c r="E93" s="10">
        <v>0</v>
      </c>
      <c r="F93" s="10">
        <v>0.8222222222222223</v>
      </c>
      <c r="G93" s="10">
        <v>0.56521739130434789</v>
      </c>
      <c r="J93" s="11">
        <v>1</v>
      </c>
      <c r="K93" s="11" t="s">
        <v>12</v>
      </c>
      <c r="L93" s="11" t="s">
        <v>13</v>
      </c>
      <c r="M93" s="10">
        <v>0</v>
      </c>
      <c r="N93" s="10">
        <v>0.61538461538461531</v>
      </c>
      <c r="O93" s="10">
        <v>0</v>
      </c>
      <c r="P93" s="10">
        <v>0</v>
      </c>
    </row>
    <row r="94" spans="1:18" x14ac:dyDescent="0.3">
      <c r="A94" s="11">
        <v>2</v>
      </c>
      <c r="B94" s="28" t="s">
        <v>7</v>
      </c>
      <c r="C94" s="11" t="s">
        <v>8</v>
      </c>
      <c r="D94" s="10">
        <v>0.23076923076923067</v>
      </c>
      <c r="E94" s="10">
        <v>7.6923076923076664E-2</v>
      </c>
      <c r="F94" s="10">
        <v>0.44444444444444442</v>
      </c>
      <c r="G94" s="10">
        <v>0.34782608695652178</v>
      </c>
      <c r="J94" s="11">
        <v>1</v>
      </c>
      <c r="K94" s="11" t="s">
        <v>14</v>
      </c>
      <c r="L94" s="11" t="s">
        <v>13</v>
      </c>
      <c r="M94" s="10">
        <v>0.15384615384615366</v>
      </c>
      <c r="N94" s="10">
        <v>0.61538461538461531</v>
      </c>
      <c r="O94" s="10">
        <v>2.2222222222222192E-2</v>
      </c>
      <c r="P94" s="10">
        <v>4.3478260869565209E-2</v>
      </c>
    </row>
    <row r="95" spans="1:18" x14ac:dyDescent="0.3">
      <c r="A95" s="11">
        <v>3</v>
      </c>
      <c r="B95" s="28" t="s">
        <v>9</v>
      </c>
      <c r="C95" s="11" t="s">
        <v>6</v>
      </c>
      <c r="D95" s="10">
        <v>0.5</v>
      </c>
      <c r="E95" s="10">
        <v>0.23076923076923067</v>
      </c>
      <c r="F95" s="10">
        <v>0.8222222222222223</v>
      </c>
      <c r="G95" s="10">
        <v>0.78260869565217395</v>
      </c>
      <c r="J95" s="11">
        <v>1</v>
      </c>
      <c r="K95" s="11" t="s">
        <v>18</v>
      </c>
      <c r="L95" s="11" t="s">
        <v>13</v>
      </c>
      <c r="M95" s="10">
        <v>0.23076923076923067</v>
      </c>
      <c r="N95" s="10">
        <v>0.84615384615384603</v>
      </c>
      <c r="O95" s="10">
        <v>2.2222222222222192E-2</v>
      </c>
      <c r="P95" s="10">
        <v>0</v>
      </c>
    </row>
    <row r="96" spans="1:18" x14ac:dyDescent="0.3">
      <c r="A96" s="11">
        <v>2</v>
      </c>
      <c r="B96" s="28" t="s">
        <v>10</v>
      </c>
      <c r="C96" s="11" t="s">
        <v>8</v>
      </c>
      <c r="D96" s="10">
        <v>0.61538461538461531</v>
      </c>
      <c r="E96" s="10">
        <v>0.38461538461538469</v>
      </c>
      <c r="F96" s="10">
        <v>0.84444444444444444</v>
      </c>
      <c r="G96" s="10">
        <v>0.60869565217391319</v>
      </c>
      <c r="J96" s="11">
        <v>1</v>
      </c>
      <c r="K96" s="11" t="s">
        <v>20</v>
      </c>
      <c r="L96" s="26" t="s">
        <v>13</v>
      </c>
      <c r="M96" s="29">
        <v>0.30769230769230765</v>
      </c>
      <c r="N96" s="29">
        <v>1</v>
      </c>
      <c r="O96" s="29">
        <v>4.4444444444444432E-2</v>
      </c>
      <c r="P96" s="29">
        <v>0</v>
      </c>
    </row>
    <row r="97" spans="1:17" x14ac:dyDescent="0.3">
      <c r="A97" s="11">
        <v>2</v>
      </c>
      <c r="B97" s="28" t="s">
        <v>11</v>
      </c>
      <c r="C97" s="11" t="s">
        <v>8</v>
      </c>
      <c r="D97" s="10">
        <v>0.5</v>
      </c>
      <c r="E97" s="10">
        <v>0.46153846153846134</v>
      </c>
      <c r="F97" s="10">
        <v>0.62222222222222223</v>
      </c>
      <c r="G97" s="10">
        <v>0.47826086956521746</v>
      </c>
      <c r="J97" s="27"/>
      <c r="K97" s="27"/>
      <c r="L97" s="11" t="s">
        <v>45</v>
      </c>
      <c r="M97" s="10">
        <f>AVERAGE(M93:M96)</f>
        <v>0.17307692307692302</v>
      </c>
      <c r="N97" s="10">
        <f t="shared" ref="N97:P97" si="14">AVERAGE(N93:N96)</f>
        <v>0.76923076923076916</v>
      </c>
      <c r="O97" s="10">
        <f t="shared" si="14"/>
        <v>2.2222222222222206E-2</v>
      </c>
      <c r="P97" s="10">
        <f t="shared" si="14"/>
        <v>1.0869565217391302E-2</v>
      </c>
    </row>
    <row r="98" spans="1:17" x14ac:dyDescent="0.3">
      <c r="A98" s="11">
        <v>3</v>
      </c>
      <c r="B98" s="28" t="s">
        <v>15</v>
      </c>
      <c r="C98" s="11" t="s">
        <v>6</v>
      </c>
      <c r="D98" s="10">
        <v>0.80769230769230771</v>
      </c>
      <c r="E98" s="10">
        <v>0.61538461538461531</v>
      </c>
      <c r="F98" s="10">
        <v>1</v>
      </c>
      <c r="G98" s="10">
        <v>0.86956521739130443</v>
      </c>
      <c r="J98" s="27"/>
      <c r="K98" s="27"/>
      <c r="L98" s="27"/>
      <c r="M98" s="27"/>
      <c r="N98" s="27"/>
      <c r="O98" s="27"/>
      <c r="P98" s="27"/>
    </row>
    <row r="99" spans="1:17" x14ac:dyDescent="0.3">
      <c r="A99" s="11">
        <v>3</v>
      </c>
      <c r="B99" s="28" t="s">
        <v>16</v>
      </c>
      <c r="C99" s="11" t="s">
        <v>6</v>
      </c>
      <c r="D99" s="10">
        <v>0.80769230769230771</v>
      </c>
      <c r="E99" s="10">
        <v>0.61538461538461531</v>
      </c>
      <c r="F99" s="10">
        <v>0.8666666666666667</v>
      </c>
      <c r="G99" s="10">
        <v>0.78260869565217395</v>
      </c>
      <c r="J99" s="27"/>
      <c r="K99" s="27"/>
      <c r="L99" s="11" t="s">
        <v>12</v>
      </c>
      <c r="M99" s="10">
        <f>SQRT(($M$97-M93)^2+($N$97-N93)^2+($O$97-O93)^2+($P$97-P93)^2)</f>
        <v>0.23288674278184776</v>
      </c>
      <c r="N99" s="25"/>
      <c r="O99" s="25"/>
      <c r="P99" s="25"/>
      <c r="Q99" s="8"/>
    </row>
    <row r="100" spans="1:17" x14ac:dyDescent="0.3">
      <c r="A100" s="11">
        <v>2</v>
      </c>
      <c r="B100" s="28" t="s">
        <v>17</v>
      </c>
      <c r="C100" s="11" t="s">
        <v>8</v>
      </c>
      <c r="D100" s="10">
        <v>1</v>
      </c>
      <c r="E100" s="10">
        <v>0.76923076923076938</v>
      </c>
      <c r="F100" s="10">
        <v>0.75555555555555565</v>
      </c>
      <c r="G100" s="10">
        <v>0.52173913043478259</v>
      </c>
      <c r="J100" s="27"/>
      <c r="K100" s="27"/>
      <c r="L100" s="11" t="s">
        <v>14</v>
      </c>
      <c r="M100" s="10">
        <f t="shared" ref="M100:M102" si="15">SQRT(($M$97-M94)^2+($N$97-N94)^2+($O$97-O94)^2+($P$97-P94)^2)</f>
        <v>0.15843543975574925</v>
      </c>
      <c r="N100" s="25"/>
      <c r="O100" s="25"/>
      <c r="P100" s="25"/>
      <c r="Q100" s="8"/>
    </row>
    <row r="101" spans="1:17" x14ac:dyDescent="0.3">
      <c r="A101" s="11">
        <v>3</v>
      </c>
      <c r="B101" s="28" t="s">
        <v>19</v>
      </c>
      <c r="C101" s="11" t="s">
        <v>6</v>
      </c>
      <c r="D101" s="10">
        <v>0.88461538461538469</v>
      </c>
      <c r="E101" s="10">
        <v>0.84615384615384603</v>
      </c>
      <c r="F101" s="10">
        <v>0.97777777777777786</v>
      </c>
      <c r="G101" s="10">
        <v>1</v>
      </c>
      <c r="J101" s="27"/>
      <c r="K101" s="27"/>
      <c r="L101" s="11" t="s">
        <v>18</v>
      </c>
      <c r="M101" s="10">
        <f t="shared" si="15"/>
        <v>9.6766262603206005E-2</v>
      </c>
      <c r="N101" s="25"/>
      <c r="O101" s="25"/>
      <c r="P101" s="25"/>
      <c r="Q101" s="8"/>
    </row>
    <row r="102" spans="1:17" x14ac:dyDescent="0.3">
      <c r="A102" s="27"/>
      <c r="B102" s="27"/>
      <c r="C102" s="11" t="s">
        <v>45</v>
      </c>
      <c r="D102" s="10">
        <f>AVERAGE(D93:D101)</f>
        <v>0.66239316239316237</v>
      </c>
      <c r="E102" s="10">
        <f t="shared" ref="E102:G102" si="16">AVERAGE(E93:E101)</f>
        <v>0.44444444444444436</v>
      </c>
      <c r="F102" s="10">
        <f t="shared" si="16"/>
        <v>0.79506172839506173</v>
      </c>
      <c r="G102" s="10">
        <f t="shared" si="16"/>
        <v>0.66183574879227047</v>
      </c>
      <c r="J102" s="27"/>
      <c r="K102" s="27"/>
      <c r="L102" s="11" t="s">
        <v>20</v>
      </c>
      <c r="M102" s="10">
        <f t="shared" si="15"/>
        <v>0.26830526318631803</v>
      </c>
      <c r="N102" s="25"/>
      <c r="O102" s="25"/>
      <c r="P102" s="25"/>
      <c r="Q102" s="8"/>
    </row>
    <row r="103" spans="1:17" x14ac:dyDescent="0.3">
      <c r="M103" s="10">
        <f>MAX(M99:M102)</f>
        <v>0.26830526318631803</v>
      </c>
      <c r="Q103" s="8"/>
    </row>
    <row r="104" spans="1:17" x14ac:dyDescent="0.3">
      <c r="C104" s="11" t="s">
        <v>5</v>
      </c>
      <c r="D104" s="10">
        <f t="shared" ref="D104:D112" si="17">SQRT(($D$102-D93)^2+($E$102-E93)^2+($F$102-F93)^2+($G$102-G93)^2)</f>
        <v>0.45805400022048143</v>
      </c>
      <c r="E104" s="25"/>
      <c r="F104" s="25"/>
      <c r="G104" s="25"/>
      <c r="H104" s="8"/>
    </row>
    <row r="105" spans="1:17" x14ac:dyDescent="0.3">
      <c r="C105" s="11" t="s">
        <v>7</v>
      </c>
      <c r="D105" s="10">
        <f t="shared" si="17"/>
        <v>0.73682136333468629</v>
      </c>
      <c r="E105" s="25"/>
      <c r="F105" s="25"/>
      <c r="G105" s="25"/>
      <c r="H105" s="8"/>
    </row>
    <row r="106" spans="1:17" x14ac:dyDescent="0.3">
      <c r="C106" s="11" t="s">
        <v>9</v>
      </c>
      <c r="D106" s="10">
        <f t="shared" si="17"/>
        <v>0.29555445056598373</v>
      </c>
      <c r="E106" s="25"/>
      <c r="F106" s="25"/>
      <c r="G106" s="25"/>
      <c r="H106" s="8"/>
    </row>
    <row r="107" spans="1:17" x14ac:dyDescent="0.3">
      <c r="C107" s="11" t="s">
        <v>10</v>
      </c>
      <c r="D107" s="10">
        <f t="shared" si="17"/>
        <v>0.10512774326934964</v>
      </c>
      <c r="E107" s="25"/>
      <c r="F107" s="25"/>
      <c r="G107" s="25"/>
      <c r="H107" s="8"/>
    </row>
    <row r="108" spans="1:17" x14ac:dyDescent="0.3">
      <c r="C108" s="11" t="s">
        <v>11</v>
      </c>
      <c r="D108" s="10">
        <f t="shared" si="17"/>
        <v>0.30039470000278079</v>
      </c>
      <c r="E108" s="25"/>
      <c r="F108" s="25"/>
      <c r="G108" s="25"/>
      <c r="H108" s="8"/>
    </row>
    <row r="109" spans="1:17" x14ac:dyDescent="0.3">
      <c r="C109" s="11" t="s">
        <v>15</v>
      </c>
      <c r="D109" s="10">
        <f t="shared" si="17"/>
        <v>0.3680809842393023</v>
      </c>
      <c r="E109" s="25"/>
      <c r="F109" s="25"/>
      <c r="G109" s="25"/>
      <c r="H109" s="8"/>
    </row>
    <row r="110" spans="1:17" x14ac:dyDescent="0.3">
      <c r="C110" s="11" t="s">
        <v>16</v>
      </c>
      <c r="D110" s="10">
        <f t="shared" si="17"/>
        <v>0.26466158683084789</v>
      </c>
      <c r="E110" s="25"/>
      <c r="F110" s="25"/>
      <c r="G110" s="25"/>
      <c r="H110" s="8"/>
    </row>
    <row r="111" spans="1:17" x14ac:dyDescent="0.3">
      <c r="C111" s="11" t="s">
        <v>17</v>
      </c>
      <c r="D111" s="10">
        <f t="shared" si="17"/>
        <v>0.49056328208980987</v>
      </c>
      <c r="E111" s="25"/>
      <c r="F111" s="25"/>
      <c r="G111" s="25"/>
      <c r="H111" s="8"/>
    </row>
    <row r="112" spans="1:17" x14ac:dyDescent="0.3">
      <c r="C112" s="11" t="s">
        <v>19</v>
      </c>
      <c r="D112" s="10">
        <f t="shared" si="17"/>
        <v>0.59874316277350492</v>
      </c>
      <c r="E112" s="25"/>
      <c r="F112" s="25"/>
      <c r="G112" s="25"/>
      <c r="H112" s="8"/>
    </row>
    <row r="113" spans="1:14" x14ac:dyDescent="0.3">
      <c r="C113" s="53" t="s">
        <v>65</v>
      </c>
      <c r="D113" s="10">
        <f>MAX(D104:D112)</f>
        <v>0.73682136333468629</v>
      </c>
      <c r="H113" s="8"/>
    </row>
    <row r="116" spans="1:14" x14ac:dyDescent="0.3">
      <c r="A116" s="18" t="s">
        <v>43</v>
      </c>
      <c r="B116" s="4" t="s">
        <v>5</v>
      </c>
      <c r="C116" s="15" t="s">
        <v>7</v>
      </c>
      <c r="D116" s="4" t="s">
        <v>9</v>
      </c>
      <c r="E116" s="4" t="s">
        <v>10</v>
      </c>
      <c r="F116" s="4" t="s">
        <v>11</v>
      </c>
      <c r="G116" s="4" t="s">
        <v>15</v>
      </c>
      <c r="H116" s="4" t="s">
        <v>16</v>
      </c>
      <c r="I116" s="4" t="s">
        <v>17</v>
      </c>
      <c r="J116" s="4" t="s">
        <v>19</v>
      </c>
      <c r="K116" s="4" t="s">
        <v>31</v>
      </c>
    </row>
    <row r="117" spans="1:14" x14ac:dyDescent="0.3">
      <c r="A117" s="4" t="s">
        <v>5</v>
      </c>
      <c r="B117" s="12"/>
      <c r="C117" s="16">
        <v>0.58636267142010257</v>
      </c>
      <c r="D117" s="12">
        <v>0.33738261150113708</v>
      </c>
      <c r="E117" s="12">
        <v>0.3877024379747645</v>
      </c>
      <c r="F117" s="12">
        <v>0.52334768330404713</v>
      </c>
      <c r="G117" s="12">
        <v>0.73478773185746804</v>
      </c>
      <c r="H117" s="12">
        <v>0.68184658187953506</v>
      </c>
      <c r="I117" s="12">
        <v>0.86370120645214332</v>
      </c>
      <c r="J117" s="12">
        <v>1.0008471342567418</v>
      </c>
      <c r="K117" s="12">
        <f>AVERAGE(B117:J117)</f>
        <v>0.63949725733074247</v>
      </c>
    </row>
    <row r="118" spans="1:14" x14ac:dyDescent="0.3">
      <c r="A118" s="15" t="s">
        <v>7</v>
      </c>
      <c r="B118" s="16">
        <v>0.58636267142010257</v>
      </c>
      <c r="C118" s="16"/>
      <c r="D118" s="16">
        <v>0.65414510038733686</v>
      </c>
      <c r="E118" s="16">
        <v>0.68604408047338261</v>
      </c>
      <c r="F118" s="16">
        <v>0.51868330604446367</v>
      </c>
      <c r="G118" s="16">
        <v>1.097102894273934</v>
      </c>
      <c r="H118" s="16">
        <v>0.99503195267851874</v>
      </c>
      <c r="I118" s="16">
        <v>1.0945509523582837</v>
      </c>
      <c r="J118" s="16">
        <v>1.3149167374893578</v>
      </c>
      <c r="K118" s="16">
        <f t="shared" ref="K118:K125" si="18">AVERAGE(B118:J118)</f>
        <v>0.86835471189067248</v>
      </c>
    </row>
    <row r="119" spans="1:14" x14ac:dyDescent="0.3">
      <c r="A119" s="4" t="s">
        <v>9</v>
      </c>
      <c r="B119" s="12">
        <v>0.33738261150113708</v>
      </c>
      <c r="C119" s="16">
        <v>0.65414510038733686</v>
      </c>
      <c r="D119" s="12"/>
      <c r="E119" s="12">
        <v>0.2602341683428126</v>
      </c>
      <c r="F119" s="12">
        <v>0.43114039141987009</v>
      </c>
      <c r="G119" s="12">
        <v>0.53082004977245423</v>
      </c>
      <c r="H119" s="12">
        <v>0.49454914714094222</v>
      </c>
      <c r="I119" s="12">
        <v>0.78258431041231746</v>
      </c>
      <c r="J119" s="12">
        <v>0.7733587324166955</v>
      </c>
      <c r="K119" s="12">
        <f t="shared" si="18"/>
        <v>0.53302681392419582</v>
      </c>
    </row>
    <row r="120" spans="1:14" x14ac:dyDescent="0.3">
      <c r="A120" s="4" t="s">
        <v>10</v>
      </c>
      <c r="B120" s="12">
        <v>0.3877024379747645</v>
      </c>
      <c r="C120" s="16">
        <v>0.68604408047338261</v>
      </c>
      <c r="D120" s="12">
        <v>0.2602341683428126</v>
      </c>
      <c r="E120" s="12"/>
      <c r="F120" s="12">
        <v>0.29262043297474905</v>
      </c>
      <c r="G120" s="12">
        <v>0.42718514406687974</v>
      </c>
      <c r="H120" s="12">
        <v>0.34781641744302089</v>
      </c>
      <c r="I120" s="12">
        <v>0.55796116299125131</v>
      </c>
      <c r="J120" s="12">
        <v>0.67557370359218283</v>
      </c>
      <c r="K120" s="12">
        <f t="shared" si="18"/>
        <v>0.45439219348238047</v>
      </c>
    </row>
    <row r="121" spans="1:14" x14ac:dyDescent="0.3">
      <c r="A121" s="4" t="s">
        <v>11</v>
      </c>
      <c r="B121" s="12">
        <v>0.52334768330404713</v>
      </c>
      <c r="C121" s="16">
        <v>0.51868330604446367</v>
      </c>
      <c r="D121" s="12">
        <v>0.43114039141987009</v>
      </c>
      <c r="E121" s="12">
        <v>0.29262043297474905</v>
      </c>
      <c r="F121" s="12"/>
      <c r="G121" s="12">
        <v>0.6435668864046592</v>
      </c>
      <c r="H121" s="12">
        <v>0.52031133077214609</v>
      </c>
      <c r="I121" s="12">
        <v>0.60360806253647548</v>
      </c>
      <c r="J121" s="12">
        <v>0.83336034311631568</v>
      </c>
      <c r="K121" s="12">
        <f t="shared" si="18"/>
        <v>0.5458298045715908</v>
      </c>
    </row>
    <row r="122" spans="1:14" x14ac:dyDescent="0.3">
      <c r="A122" s="4" t="s">
        <v>15</v>
      </c>
      <c r="B122" s="19">
        <v>0.73478773185746804</v>
      </c>
      <c r="C122" s="16">
        <v>1.097102894273934</v>
      </c>
      <c r="D122" s="19">
        <v>0.53082004977245423</v>
      </c>
      <c r="E122" s="19">
        <v>0.42718514406687974</v>
      </c>
      <c r="F122" s="19">
        <v>0.6435668864046592</v>
      </c>
      <c r="G122" s="19"/>
      <c r="H122" s="19">
        <v>0.15918295904633023</v>
      </c>
      <c r="I122" s="19">
        <v>0.4913114702113146</v>
      </c>
      <c r="J122" s="19">
        <v>0.27690911380416422</v>
      </c>
      <c r="K122" s="12">
        <f t="shared" si="18"/>
        <v>0.5451082811796506</v>
      </c>
    </row>
    <row r="123" spans="1:14" x14ac:dyDescent="0.3">
      <c r="A123" s="4" t="s">
        <v>16</v>
      </c>
      <c r="B123" s="19">
        <v>0.68184658187953506</v>
      </c>
      <c r="C123" s="16">
        <v>0.99503195267851874</v>
      </c>
      <c r="D123" s="19">
        <v>0.49454914714094222</v>
      </c>
      <c r="E123" s="19">
        <v>0.34781641744302089</v>
      </c>
      <c r="F123" s="19">
        <v>0.52031133077214609</v>
      </c>
      <c r="G123" s="19">
        <v>0.15918295904633023</v>
      </c>
      <c r="H123" s="19"/>
      <c r="I123" s="19">
        <v>0.37556556903292004</v>
      </c>
      <c r="J123" s="19">
        <v>0.34463931269013826</v>
      </c>
      <c r="K123" s="12">
        <f t="shared" si="18"/>
        <v>0.4898679088354439</v>
      </c>
    </row>
    <row r="124" spans="1:14" x14ac:dyDescent="0.3">
      <c r="A124" s="20" t="s">
        <v>17</v>
      </c>
      <c r="B124" s="21">
        <v>0.86370120645214332</v>
      </c>
      <c r="C124" s="22">
        <v>1.0945509523582837</v>
      </c>
      <c r="D124" s="21">
        <v>0.78258431041231746</v>
      </c>
      <c r="E124" s="21">
        <v>0.55796116299125131</v>
      </c>
      <c r="F124" s="21">
        <v>0.60360806253647548</v>
      </c>
      <c r="G124" s="21">
        <v>0.4913114702113146</v>
      </c>
      <c r="H124" s="21">
        <v>0.37556556903292004</v>
      </c>
      <c r="I124" s="21"/>
      <c r="J124" s="21">
        <v>0.54529528206049038</v>
      </c>
      <c r="K124" s="12">
        <f t="shared" si="18"/>
        <v>0.66432225200689965</v>
      </c>
    </row>
    <row r="125" spans="1:14" x14ac:dyDescent="0.3">
      <c r="A125" s="4" t="s">
        <v>19</v>
      </c>
      <c r="B125" s="12">
        <v>1.0008471342567418</v>
      </c>
      <c r="C125" s="16">
        <v>1.3149167374893578</v>
      </c>
      <c r="D125" s="12">
        <v>0.7733587324166955</v>
      </c>
      <c r="E125" s="12">
        <v>0.67557370359218283</v>
      </c>
      <c r="F125" s="12">
        <v>0.83336034311631568</v>
      </c>
      <c r="G125" s="12">
        <v>0.27690911380416422</v>
      </c>
      <c r="H125" s="12">
        <v>0.34463931269013826</v>
      </c>
      <c r="I125" s="12">
        <v>0.54529528206049038</v>
      </c>
      <c r="J125" s="12"/>
      <c r="K125" s="12">
        <f t="shared" si="18"/>
        <v>0.72061254492826077</v>
      </c>
    </row>
    <row r="126" spans="1:14" x14ac:dyDescent="0.3">
      <c r="K126" s="13">
        <f>MAX(K117:K125)</f>
        <v>0.86835471189067248</v>
      </c>
    </row>
    <row r="128" spans="1:14" x14ac:dyDescent="0.3">
      <c r="N128" t="s">
        <v>47</v>
      </c>
    </row>
    <row r="129" spans="1:14" x14ac:dyDescent="0.3">
      <c r="A129" s="18" t="s">
        <v>46</v>
      </c>
      <c r="B129" s="15" t="s">
        <v>5</v>
      </c>
      <c r="C129" s="4" t="s">
        <v>9</v>
      </c>
      <c r="D129" s="4" t="s">
        <v>10</v>
      </c>
      <c r="E129" s="4" t="s">
        <v>11</v>
      </c>
      <c r="F129" s="4" t="s">
        <v>15</v>
      </c>
      <c r="G129" s="4" t="s">
        <v>16</v>
      </c>
      <c r="H129" s="4" t="s">
        <v>17</v>
      </c>
      <c r="I129" s="4" t="s">
        <v>19</v>
      </c>
      <c r="J129" s="4" t="s">
        <v>37</v>
      </c>
      <c r="K129" s="4" t="s">
        <v>38</v>
      </c>
      <c r="L129" s="11" t="s">
        <v>36</v>
      </c>
      <c r="N129" s="15" t="s">
        <v>7</v>
      </c>
    </row>
    <row r="130" spans="1:14" x14ac:dyDescent="0.3">
      <c r="A130" s="15" t="s">
        <v>5</v>
      </c>
      <c r="B130" s="16"/>
      <c r="C130" s="16">
        <v>0.33738261150113708</v>
      </c>
      <c r="D130" s="16">
        <v>0.3877024379747645</v>
      </c>
      <c r="E130" s="16">
        <v>0.52334768330404713</v>
      </c>
      <c r="F130" s="16">
        <v>0.73478773185746804</v>
      </c>
      <c r="G130" s="16">
        <v>0.68184658187953506</v>
      </c>
      <c r="H130" s="16">
        <v>0.86370120645214332</v>
      </c>
      <c r="I130" s="16">
        <v>1.0008471342567418</v>
      </c>
      <c r="J130" s="16">
        <f t="shared" ref="J130:J137" si="19">AVERAGE(B130:I130)</f>
        <v>0.64708791246083386</v>
      </c>
      <c r="K130" s="16">
        <f>AVERAGE(N130)</f>
        <v>0.58636267142010257</v>
      </c>
      <c r="L130" s="16">
        <f>J130-K130</f>
        <v>6.0725241040731293E-2</v>
      </c>
      <c r="N130" s="16">
        <v>0.58636267142010257</v>
      </c>
    </row>
    <row r="131" spans="1:14" x14ac:dyDescent="0.3">
      <c r="A131" s="4" t="s">
        <v>9</v>
      </c>
      <c r="B131" s="16">
        <v>0.33738261150113708</v>
      </c>
      <c r="C131" s="12"/>
      <c r="D131" s="12">
        <v>0.2602341683428126</v>
      </c>
      <c r="E131" s="12">
        <v>0.43114039141987009</v>
      </c>
      <c r="F131" s="12">
        <v>0.53082004977245423</v>
      </c>
      <c r="G131" s="12">
        <v>0.49454914714094222</v>
      </c>
      <c r="H131" s="12">
        <v>0.78258431041231746</v>
      </c>
      <c r="I131" s="12">
        <v>0.7733587324166955</v>
      </c>
      <c r="J131" s="12">
        <f t="shared" si="19"/>
        <v>0.51572420157231846</v>
      </c>
      <c r="K131" s="12">
        <f t="shared" ref="K131:K137" si="20">AVERAGE(N131)</f>
        <v>0.65414510038733686</v>
      </c>
      <c r="L131" s="12">
        <f t="shared" ref="L131:L137" si="21">J131-K131</f>
        <v>-0.1384208988150184</v>
      </c>
      <c r="N131" s="16">
        <v>0.65414510038733686</v>
      </c>
    </row>
    <row r="132" spans="1:14" x14ac:dyDescent="0.3">
      <c r="A132" s="4" t="s">
        <v>10</v>
      </c>
      <c r="B132" s="16">
        <v>0.3877024379747645</v>
      </c>
      <c r="C132" s="12">
        <v>0.2602341683428126</v>
      </c>
      <c r="D132" s="12"/>
      <c r="E132" s="12">
        <v>0.29262043297474905</v>
      </c>
      <c r="F132" s="12">
        <v>0.42718514406687974</v>
      </c>
      <c r="G132" s="12">
        <v>0.34781641744302089</v>
      </c>
      <c r="H132" s="12">
        <v>0.55796116299125131</v>
      </c>
      <c r="I132" s="12">
        <v>0.67557370359218283</v>
      </c>
      <c r="J132" s="12">
        <f t="shared" si="19"/>
        <v>0.42129906676938012</v>
      </c>
      <c r="K132" s="12">
        <f t="shared" si="20"/>
        <v>0.68604408047338261</v>
      </c>
      <c r="L132" s="12">
        <f t="shared" si="21"/>
        <v>-0.2647450137040025</v>
      </c>
      <c r="N132" s="16">
        <v>0.68604408047338261</v>
      </c>
    </row>
    <row r="133" spans="1:14" x14ac:dyDescent="0.3">
      <c r="A133" s="4" t="s">
        <v>11</v>
      </c>
      <c r="B133" s="16">
        <v>0.52334768330404713</v>
      </c>
      <c r="C133" s="12">
        <v>0.43114039141987009</v>
      </c>
      <c r="D133" s="12">
        <v>0.29262043297474905</v>
      </c>
      <c r="E133" s="12"/>
      <c r="F133" s="12">
        <v>0.6435668864046592</v>
      </c>
      <c r="G133" s="12">
        <v>0.52031133077214609</v>
      </c>
      <c r="H133" s="12">
        <v>0.60360806253647548</v>
      </c>
      <c r="I133" s="12">
        <v>0.83336034311631568</v>
      </c>
      <c r="J133" s="12">
        <f t="shared" si="19"/>
        <v>0.54970787578975178</v>
      </c>
      <c r="K133" s="12">
        <f t="shared" si="20"/>
        <v>0.51868330604446367</v>
      </c>
      <c r="L133" s="12">
        <f t="shared" si="21"/>
        <v>3.1024569745288111E-2</v>
      </c>
      <c r="N133" s="16">
        <v>0.51868330604446367</v>
      </c>
    </row>
    <row r="134" spans="1:14" x14ac:dyDescent="0.3">
      <c r="A134" s="4" t="s">
        <v>15</v>
      </c>
      <c r="B134" s="16">
        <v>0.73478773185746804</v>
      </c>
      <c r="C134" s="19">
        <v>0.53082004977245423</v>
      </c>
      <c r="D134" s="19">
        <v>0.42718514406687974</v>
      </c>
      <c r="E134" s="19">
        <v>0.6435668864046592</v>
      </c>
      <c r="F134" s="19"/>
      <c r="G134" s="19">
        <v>0.15918295904633023</v>
      </c>
      <c r="H134" s="19">
        <v>0.4913114702113146</v>
      </c>
      <c r="I134" s="19">
        <v>0.27690911380416422</v>
      </c>
      <c r="J134" s="12">
        <f t="shared" si="19"/>
        <v>0.46625190788046716</v>
      </c>
      <c r="K134" s="12">
        <f t="shared" si="20"/>
        <v>1.097102894273934</v>
      </c>
      <c r="L134" s="12">
        <f t="shared" si="21"/>
        <v>-0.63085098639346682</v>
      </c>
      <c r="N134" s="16">
        <v>1.097102894273934</v>
      </c>
    </row>
    <row r="135" spans="1:14" x14ac:dyDescent="0.3">
      <c r="A135" s="4" t="s">
        <v>16</v>
      </c>
      <c r="B135" s="16">
        <v>0.68184658187953506</v>
      </c>
      <c r="C135" s="19">
        <v>0.49454914714094222</v>
      </c>
      <c r="D135" s="19">
        <v>0.34781641744302089</v>
      </c>
      <c r="E135" s="19">
        <v>0.52031133077214609</v>
      </c>
      <c r="F135" s="19">
        <v>0.15918295904633023</v>
      </c>
      <c r="G135" s="19"/>
      <c r="H135" s="19">
        <v>0.37556556903292004</v>
      </c>
      <c r="I135" s="19">
        <v>0.34463931269013826</v>
      </c>
      <c r="J135" s="12">
        <f t="shared" si="19"/>
        <v>0.41770161685786183</v>
      </c>
      <c r="K135" s="12">
        <f t="shared" si="20"/>
        <v>0.99503195267851874</v>
      </c>
      <c r="L135" s="12">
        <f t="shared" si="21"/>
        <v>-0.57733033582065696</v>
      </c>
      <c r="N135" s="16">
        <v>0.99503195267851874</v>
      </c>
    </row>
    <row r="136" spans="1:14" x14ac:dyDescent="0.3">
      <c r="A136" s="20" t="s">
        <v>17</v>
      </c>
      <c r="B136" s="22">
        <v>0.86370120645214332</v>
      </c>
      <c r="C136" s="21">
        <v>0.78258431041231746</v>
      </c>
      <c r="D136" s="21">
        <v>0.55796116299125131</v>
      </c>
      <c r="E136" s="21">
        <v>0.60360806253647548</v>
      </c>
      <c r="F136" s="21">
        <v>0.4913114702113146</v>
      </c>
      <c r="G136" s="21">
        <v>0.37556556903292004</v>
      </c>
      <c r="H136" s="21"/>
      <c r="I136" s="21">
        <v>0.54529528206049038</v>
      </c>
      <c r="J136" s="12">
        <f t="shared" si="19"/>
        <v>0.60286100909955898</v>
      </c>
      <c r="K136" s="12">
        <f t="shared" si="20"/>
        <v>1.0945509523582837</v>
      </c>
      <c r="L136" s="12">
        <f t="shared" si="21"/>
        <v>-0.49168994325872473</v>
      </c>
      <c r="N136" s="22">
        <v>1.0945509523582837</v>
      </c>
    </row>
    <row r="137" spans="1:14" x14ac:dyDescent="0.3">
      <c r="A137" s="4" t="s">
        <v>19</v>
      </c>
      <c r="B137" s="16">
        <v>1.0008471342567418</v>
      </c>
      <c r="C137" s="12">
        <v>0.7733587324166955</v>
      </c>
      <c r="D137" s="12">
        <v>0.67557370359218283</v>
      </c>
      <c r="E137" s="12">
        <v>0.83336034311631568</v>
      </c>
      <c r="F137" s="12">
        <v>0.27690911380416422</v>
      </c>
      <c r="G137" s="12">
        <v>0.34463931269013826</v>
      </c>
      <c r="H137" s="12">
        <v>0.54529528206049038</v>
      </c>
      <c r="I137" s="12"/>
      <c r="J137" s="12">
        <f t="shared" si="19"/>
        <v>0.63571194599096115</v>
      </c>
      <c r="K137" s="12">
        <f t="shared" si="20"/>
        <v>1.3149167374893578</v>
      </c>
      <c r="L137" s="12">
        <f t="shared" si="21"/>
        <v>-0.67920479149839663</v>
      </c>
      <c r="N137" s="16">
        <v>1.3149167374893578</v>
      </c>
    </row>
    <row r="138" spans="1:14" x14ac:dyDescent="0.3">
      <c r="J138" s="13"/>
      <c r="L138" s="13">
        <f>MAX(L130:L137)</f>
        <v>6.0725241040731293E-2</v>
      </c>
    </row>
    <row r="140" spans="1:14" x14ac:dyDescent="0.3">
      <c r="M140" t="s">
        <v>49</v>
      </c>
    </row>
    <row r="141" spans="1:14" x14ac:dyDescent="0.3">
      <c r="A141" s="18" t="s">
        <v>48</v>
      </c>
      <c r="B141" s="15" t="s">
        <v>9</v>
      </c>
      <c r="C141" s="4" t="s">
        <v>10</v>
      </c>
      <c r="D141" s="4" t="s">
        <v>11</v>
      </c>
      <c r="E141" s="4" t="s">
        <v>15</v>
      </c>
      <c r="F141" s="4" t="s">
        <v>16</v>
      </c>
      <c r="G141" s="4" t="s">
        <v>17</v>
      </c>
      <c r="H141" s="4" t="s">
        <v>19</v>
      </c>
      <c r="I141" s="4" t="s">
        <v>37</v>
      </c>
      <c r="J141" s="4" t="s">
        <v>38</v>
      </c>
      <c r="K141" s="11" t="s">
        <v>36</v>
      </c>
      <c r="M141" s="15" t="s">
        <v>7</v>
      </c>
      <c r="N141" s="15" t="s">
        <v>5</v>
      </c>
    </row>
    <row r="142" spans="1:14" x14ac:dyDescent="0.3">
      <c r="A142" s="15" t="s">
        <v>9</v>
      </c>
      <c r="B142" s="16"/>
      <c r="C142" s="16">
        <v>0.2602341683428126</v>
      </c>
      <c r="D142" s="16">
        <v>0.43114039141987009</v>
      </c>
      <c r="E142" s="16">
        <v>0.53082004977245423</v>
      </c>
      <c r="F142" s="16">
        <v>0.49454914714094222</v>
      </c>
      <c r="G142" s="16">
        <v>0.78258431041231746</v>
      </c>
      <c r="H142" s="16">
        <v>0.7733587324166955</v>
      </c>
      <c r="I142" s="16">
        <f t="shared" ref="I142:I148" si="22">AVERAGE(B142:H142)</f>
        <v>0.54544779991751546</v>
      </c>
      <c r="J142" s="16">
        <f>AVERAGE(M142:N142)</f>
        <v>0.495763855944237</v>
      </c>
      <c r="K142" s="16">
        <f t="shared" ref="K142:K148" si="23">I142-J142</f>
        <v>4.9683943973278466E-2</v>
      </c>
      <c r="M142" s="16">
        <v>0.65414510038733686</v>
      </c>
      <c r="N142" s="16">
        <v>0.33738261150113708</v>
      </c>
    </row>
    <row r="143" spans="1:14" x14ac:dyDescent="0.3">
      <c r="A143" s="4" t="s">
        <v>10</v>
      </c>
      <c r="B143" s="16">
        <v>0.2602341683428126</v>
      </c>
      <c r="C143" s="12"/>
      <c r="D143" s="12">
        <v>0.29262043297474905</v>
      </c>
      <c r="E143" s="12">
        <v>0.42718514406687974</v>
      </c>
      <c r="F143" s="12">
        <v>0.34781641744302089</v>
      </c>
      <c r="G143" s="12">
        <v>0.55796116299125131</v>
      </c>
      <c r="H143" s="12">
        <v>0.67557370359218283</v>
      </c>
      <c r="I143" s="12">
        <f t="shared" si="22"/>
        <v>0.42689850490181608</v>
      </c>
      <c r="J143" s="12">
        <f t="shared" ref="J143:J148" si="24">AVERAGE(M143:N143)</f>
        <v>0.53687325922407358</v>
      </c>
      <c r="K143" s="12">
        <f t="shared" si="23"/>
        <v>-0.10997475432225751</v>
      </c>
      <c r="M143" s="16">
        <v>0.68604408047338261</v>
      </c>
      <c r="N143" s="16">
        <v>0.3877024379747645</v>
      </c>
    </row>
    <row r="144" spans="1:14" x14ac:dyDescent="0.3">
      <c r="A144" s="4" t="s">
        <v>11</v>
      </c>
      <c r="B144" s="16">
        <v>0.43114039141987009</v>
      </c>
      <c r="C144" s="12">
        <v>0.29262043297474905</v>
      </c>
      <c r="D144" s="12"/>
      <c r="E144" s="12">
        <v>0.6435668864046592</v>
      </c>
      <c r="F144" s="12">
        <v>0.52031133077214609</v>
      </c>
      <c r="G144" s="12">
        <v>0.60360806253647548</v>
      </c>
      <c r="H144" s="12">
        <v>0.83336034311631568</v>
      </c>
      <c r="I144" s="12">
        <f t="shared" si="22"/>
        <v>0.55410124120403592</v>
      </c>
      <c r="J144" s="12">
        <f t="shared" si="24"/>
        <v>0.52101549467425534</v>
      </c>
      <c r="K144" s="12">
        <f t="shared" si="23"/>
        <v>3.308574652978058E-2</v>
      </c>
      <c r="M144" s="16">
        <v>0.51868330604446367</v>
      </c>
      <c r="N144" s="16">
        <v>0.52334768330404713</v>
      </c>
    </row>
    <row r="145" spans="1:14" x14ac:dyDescent="0.3">
      <c r="A145" s="4" t="s">
        <v>15</v>
      </c>
      <c r="B145" s="16">
        <v>0.53082004977245423</v>
      </c>
      <c r="C145" s="19">
        <v>0.42718514406687974</v>
      </c>
      <c r="D145" s="19">
        <v>0.6435668864046592</v>
      </c>
      <c r="E145" s="19"/>
      <c r="F145" s="19">
        <v>0.15918295904633023</v>
      </c>
      <c r="G145" s="19">
        <v>0.4913114702113146</v>
      </c>
      <c r="H145" s="19">
        <v>0.27690911380416422</v>
      </c>
      <c r="I145" s="12">
        <f t="shared" si="22"/>
        <v>0.42149593721763373</v>
      </c>
      <c r="J145" s="12">
        <f t="shared" si="24"/>
        <v>0.91594531306570104</v>
      </c>
      <c r="K145" s="12">
        <f t="shared" si="23"/>
        <v>-0.49444937584806731</v>
      </c>
      <c r="M145" s="16">
        <v>1.097102894273934</v>
      </c>
      <c r="N145" s="16">
        <v>0.73478773185746804</v>
      </c>
    </row>
    <row r="146" spans="1:14" x14ac:dyDescent="0.3">
      <c r="A146" s="4" t="s">
        <v>16</v>
      </c>
      <c r="B146" s="16">
        <v>0.49454914714094222</v>
      </c>
      <c r="C146" s="19">
        <v>0.34781641744302089</v>
      </c>
      <c r="D146" s="19">
        <v>0.52031133077214609</v>
      </c>
      <c r="E146" s="19">
        <v>0.15918295904633023</v>
      </c>
      <c r="F146" s="19"/>
      <c r="G146" s="19">
        <v>0.37556556903292004</v>
      </c>
      <c r="H146" s="19">
        <v>0.34463931269013826</v>
      </c>
      <c r="I146" s="12">
        <f t="shared" si="22"/>
        <v>0.37367745602091634</v>
      </c>
      <c r="J146" s="12">
        <f t="shared" si="24"/>
        <v>0.83843926727902685</v>
      </c>
      <c r="K146" s="12">
        <f t="shared" si="23"/>
        <v>-0.4647618112581105</v>
      </c>
      <c r="M146" s="16">
        <v>0.99503195267851874</v>
      </c>
      <c r="N146" s="16">
        <v>0.68184658187953506</v>
      </c>
    </row>
    <row r="147" spans="1:14" x14ac:dyDescent="0.3">
      <c r="A147" s="20" t="s">
        <v>17</v>
      </c>
      <c r="B147" s="22">
        <v>0.78258431041231746</v>
      </c>
      <c r="C147" s="21">
        <v>0.55796116299125131</v>
      </c>
      <c r="D147" s="21">
        <v>0.60360806253647548</v>
      </c>
      <c r="E147" s="21">
        <v>0.4913114702113146</v>
      </c>
      <c r="F147" s="21">
        <v>0.37556556903292004</v>
      </c>
      <c r="G147" s="21"/>
      <c r="H147" s="21">
        <v>0.54529528206049038</v>
      </c>
      <c r="I147" s="12">
        <f t="shared" si="22"/>
        <v>0.55938764287412834</v>
      </c>
      <c r="J147" s="12">
        <f t="shared" si="24"/>
        <v>0.97912607940521346</v>
      </c>
      <c r="K147" s="12">
        <f t="shared" si="23"/>
        <v>-0.41973843653108511</v>
      </c>
      <c r="M147" s="22">
        <v>1.0945509523582837</v>
      </c>
      <c r="N147" s="22">
        <v>0.86370120645214332</v>
      </c>
    </row>
    <row r="148" spans="1:14" x14ac:dyDescent="0.3">
      <c r="A148" s="4" t="s">
        <v>19</v>
      </c>
      <c r="B148" s="16">
        <v>0.7733587324166955</v>
      </c>
      <c r="C148" s="12">
        <v>0.67557370359218283</v>
      </c>
      <c r="D148" s="12">
        <v>0.83336034311631568</v>
      </c>
      <c r="E148" s="12">
        <v>0.27690911380416422</v>
      </c>
      <c r="F148" s="12">
        <v>0.34463931269013826</v>
      </c>
      <c r="G148" s="12">
        <v>0.54529528206049038</v>
      </c>
      <c r="H148" s="12"/>
      <c r="I148" s="12">
        <f t="shared" si="22"/>
        <v>0.57485608127999777</v>
      </c>
      <c r="J148" s="12">
        <f t="shared" si="24"/>
        <v>1.1578819358730499</v>
      </c>
      <c r="K148" s="12">
        <f t="shared" si="23"/>
        <v>-0.58302585459305212</v>
      </c>
      <c r="M148" s="16">
        <v>1.3149167374893578</v>
      </c>
      <c r="N148" s="16">
        <v>1.0008471342567418</v>
      </c>
    </row>
    <row r="149" spans="1:14" x14ac:dyDescent="0.3">
      <c r="K149" s="13">
        <f>MAX(K142:K148)</f>
        <v>4.9683943973278466E-2</v>
      </c>
    </row>
    <row r="150" spans="1:14" x14ac:dyDescent="0.3">
      <c r="J150" s="13"/>
    </row>
    <row r="151" spans="1:14" x14ac:dyDescent="0.3">
      <c r="L151" t="s">
        <v>51</v>
      </c>
    </row>
    <row r="152" spans="1:14" x14ac:dyDescent="0.3">
      <c r="A152" s="18" t="s">
        <v>50</v>
      </c>
      <c r="B152" s="4" t="s">
        <v>10</v>
      </c>
      <c r="C152" s="15" t="s">
        <v>11</v>
      </c>
      <c r="D152" s="4" t="s">
        <v>15</v>
      </c>
      <c r="E152" s="4" t="s">
        <v>16</v>
      </c>
      <c r="F152" s="4" t="s">
        <v>17</v>
      </c>
      <c r="G152" s="4" t="s">
        <v>19</v>
      </c>
      <c r="H152" s="4" t="s">
        <v>37</v>
      </c>
      <c r="I152" s="4" t="s">
        <v>38</v>
      </c>
      <c r="J152" s="11" t="s">
        <v>36</v>
      </c>
      <c r="L152" s="15" t="s">
        <v>7</v>
      </c>
      <c r="M152" s="15" t="s">
        <v>5</v>
      </c>
      <c r="N152" s="15" t="s">
        <v>9</v>
      </c>
    </row>
    <row r="153" spans="1:14" x14ac:dyDescent="0.3">
      <c r="A153" s="4" t="s">
        <v>10</v>
      </c>
      <c r="B153" s="12"/>
      <c r="C153" s="16">
        <v>0.29262043297474905</v>
      </c>
      <c r="D153" s="12">
        <v>0.42718514406687974</v>
      </c>
      <c r="E153" s="12">
        <v>0.34781641744302089</v>
      </c>
      <c r="F153" s="12">
        <v>0.55796116299125131</v>
      </c>
      <c r="G153" s="12">
        <v>0.67557370359218283</v>
      </c>
      <c r="H153" s="12">
        <f t="shared" ref="H153:H158" si="25">AVERAGE(B153:G153)</f>
        <v>0.46023137221361676</v>
      </c>
      <c r="I153" s="12">
        <f>AVERAGE(L153:N153)</f>
        <v>0.44466022893031992</v>
      </c>
      <c r="J153" s="12">
        <f t="shared" ref="J153:J158" si="26">H153-I153</f>
        <v>1.557114328329684E-2</v>
      </c>
      <c r="L153" s="16">
        <v>0.68604408047338261</v>
      </c>
      <c r="M153" s="16">
        <v>0.3877024379747645</v>
      </c>
      <c r="N153" s="16">
        <v>0.2602341683428126</v>
      </c>
    </row>
    <row r="154" spans="1:14" x14ac:dyDescent="0.3">
      <c r="A154" s="15" t="s">
        <v>11</v>
      </c>
      <c r="B154" s="16">
        <v>0.29262043297474905</v>
      </c>
      <c r="C154" s="16"/>
      <c r="D154" s="16">
        <v>0.6435668864046592</v>
      </c>
      <c r="E154" s="16">
        <v>0.52031133077214609</v>
      </c>
      <c r="F154" s="16">
        <v>0.60360806253647548</v>
      </c>
      <c r="G154" s="16">
        <v>0.83336034311631568</v>
      </c>
      <c r="H154" s="16">
        <f t="shared" si="25"/>
        <v>0.57869341116086903</v>
      </c>
      <c r="I154" s="16">
        <f t="shared" ref="I154:I158" si="27">AVERAGE(L154:N154)</f>
        <v>0.49105712692279363</v>
      </c>
      <c r="J154" s="16">
        <f t="shared" si="26"/>
        <v>8.7636284238075401E-2</v>
      </c>
      <c r="L154" s="16">
        <v>0.51868330604446367</v>
      </c>
      <c r="M154" s="16">
        <v>0.52334768330404713</v>
      </c>
      <c r="N154" s="16">
        <v>0.43114039141987009</v>
      </c>
    </row>
    <row r="155" spans="1:14" x14ac:dyDescent="0.3">
      <c r="A155" s="4" t="s">
        <v>15</v>
      </c>
      <c r="B155" s="19">
        <v>0.42718514406687974</v>
      </c>
      <c r="C155" s="16">
        <v>0.6435668864046592</v>
      </c>
      <c r="D155" s="19"/>
      <c r="E155" s="19">
        <v>0.15918295904633023</v>
      </c>
      <c r="F155" s="19">
        <v>0.4913114702113146</v>
      </c>
      <c r="G155" s="19">
        <v>0.27690911380416422</v>
      </c>
      <c r="H155" s="12">
        <f t="shared" si="25"/>
        <v>0.39963111470666962</v>
      </c>
      <c r="I155" s="12">
        <f t="shared" si="27"/>
        <v>0.7875702253012854</v>
      </c>
      <c r="J155" s="12">
        <f t="shared" si="26"/>
        <v>-0.38793911059461578</v>
      </c>
      <c r="L155" s="16">
        <v>1.097102894273934</v>
      </c>
      <c r="M155" s="16">
        <v>0.73478773185746804</v>
      </c>
      <c r="N155" s="16">
        <v>0.53082004977245423</v>
      </c>
    </row>
    <row r="156" spans="1:14" x14ac:dyDescent="0.3">
      <c r="A156" s="4" t="s">
        <v>16</v>
      </c>
      <c r="B156" s="19">
        <v>0.34781641744302089</v>
      </c>
      <c r="C156" s="16">
        <v>0.52031133077214609</v>
      </c>
      <c r="D156" s="19">
        <v>0.15918295904633023</v>
      </c>
      <c r="E156" s="19"/>
      <c r="F156" s="19">
        <v>0.37556556903292004</v>
      </c>
      <c r="G156" s="19">
        <v>0.34463931269013826</v>
      </c>
      <c r="H156" s="12">
        <f t="shared" si="25"/>
        <v>0.34950311779691112</v>
      </c>
      <c r="I156" s="12">
        <f t="shared" si="27"/>
        <v>0.72380922723299868</v>
      </c>
      <c r="J156" s="12">
        <f t="shared" si="26"/>
        <v>-0.37430610943608755</v>
      </c>
      <c r="L156" s="16">
        <v>0.99503195267851874</v>
      </c>
      <c r="M156" s="16">
        <v>0.68184658187953506</v>
      </c>
      <c r="N156" s="16">
        <v>0.49454914714094222</v>
      </c>
    </row>
    <row r="157" spans="1:14" x14ac:dyDescent="0.3">
      <c r="A157" s="20" t="s">
        <v>17</v>
      </c>
      <c r="B157" s="21">
        <v>0.55796116299125131</v>
      </c>
      <c r="C157" s="22">
        <v>0.60360806253647548</v>
      </c>
      <c r="D157" s="21">
        <v>0.4913114702113146</v>
      </c>
      <c r="E157" s="21">
        <v>0.37556556903292004</v>
      </c>
      <c r="F157" s="21"/>
      <c r="G157" s="21">
        <v>0.54529528206049038</v>
      </c>
      <c r="H157" s="12">
        <f t="shared" si="25"/>
        <v>0.51474830936649041</v>
      </c>
      <c r="I157" s="12">
        <f t="shared" si="27"/>
        <v>0.91361215640758153</v>
      </c>
      <c r="J157" s="12">
        <f t="shared" si="26"/>
        <v>-0.39886384704109112</v>
      </c>
      <c r="L157" s="22">
        <v>1.0945509523582837</v>
      </c>
      <c r="M157" s="22">
        <v>0.86370120645214332</v>
      </c>
      <c r="N157" s="22">
        <v>0.78258431041231746</v>
      </c>
    </row>
    <row r="158" spans="1:14" x14ac:dyDescent="0.3">
      <c r="A158" s="4" t="s">
        <v>19</v>
      </c>
      <c r="B158" s="12">
        <v>0.67557370359218283</v>
      </c>
      <c r="C158" s="16">
        <v>0.83336034311631568</v>
      </c>
      <c r="D158" s="12">
        <v>0.27690911380416422</v>
      </c>
      <c r="E158" s="12">
        <v>0.34463931269013826</v>
      </c>
      <c r="F158" s="12">
        <v>0.54529528206049038</v>
      </c>
      <c r="G158" s="12"/>
      <c r="H158" s="12">
        <f t="shared" si="25"/>
        <v>0.53515555105265822</v>
      </c>
      <c r="I158" s="12">
        <f t="shared" si="27"/>
        <v>1.0297075347209317</v>
      </c>
      <c r="J158" s="12">
        <f t="shared" si="26"/>
        <v>-0.49455198366827346</v>
      </c>
      <c r="L158" s="16">
        <v>1.3149167374893578</v>
      </c>
      <c r="M158" s="16">
        <v>1.0008471342567418</v>
      </c>
      <c r="N158" s="16">
        <v>0.7733587324166955</v>
      </c>
    </row>
    <row r="159" spans="1:14" x14ac:dyDescent="0.3">
      <c r="J159" s="13">
        <f>MAX(J153:J158)</f>
        <v>8.7636284238075401E-2</v>
      </c>
    </row>
    <row r="161" spans="1:14" x14ac:dyDescent="0.3">
      <c r="K161" t="s">
        <v>53</v>
      </c>
    </row>
    <row r="162" spans="1:14" x14ac:dyDescent="0.3">
      <c r="A162" s="18" t="s">
        <v>52</v>
      </c>
      <c r="B162" s="15" t="s">
        <v>10</v>
      </c>
      <c r="C162" s="4" t="s">
        <v>15</v>
      </c>
      <c r="D162" s="4" t="s">
        <v>16</v>
      </c>
      <c r="E162" s="4" t="s">
        <v>17</v>
      </c>
      <c r="F162" s="4" t="s">
        <v>19</v>
      </c>
      <c r="G162" s="4" t="s">
        <v>37</v>
      </c>
      <c r="H162" s="4" t="s">
        <v>38</v>
      </c>
      <c r="I162" s="11" t="s">
        <v>36</v>
      </c>
      <c r="K162" s="15" t="s">
        <v>7</v>
      </c>
      <c r="L162" s="15" t="s">
        <v>5</v>
      </c>
      <c r="M162" s="15" t="s">
        <v>9</v>
      </c>
      <c r="N162" s="15" t="s">
        <v>11</v>
      </c>
    </row>
    <row r="163" spans="1:14" x14ac:dyDescent="0.3">
      <c r="A163" s="15" t="s">
        <v>10</v>
      </c>
      <c r="B163" s="16"/>
      <c r="C163" s="16">
        <v>0.42718514406687974</v>
      </c>
      <c r="D163" s="16">
        <v>0.34781641744302089</v>
      </c>
      <c r="E163" s="16">
        <v>0.55796116299125131</v>
      </c>
      <c r="F163" s="16">
        <v>0.67557370359218283</v>
      </c>
      <c r="G163" s="16">
        <f>AVERAGE(B163:F163)</f>
        <v>0.50213410702333372</v>
      </c>
      <c r="H163" s="16">
        <f>AVERAGE(K163:N163)</f>
        <v>0.40665027994142722</v>
      </c>
      <c r="I163" s="16">
        <f>G163-H163</f>
        <v>9.5483827081906503E-2</v>
      </c>
      <c r="K163" s="16">
        <v>0.68604408047338261</v>
      </c>
      <c r="L163" s="16">
        <v>0.3877024379747645</v>
      </c>
      <c r="M163" s="16">
        <v>0.2602341683428126</v>
      </c>
      <c r="N163" s="16">
        <v>0.29262043297474905</v>
      </c>
    </row>
    <row r="164" spans="1:14" x14ac:dyDescent="0.3">
      <c r="A164" s="4" t="s">
        <v>15</v>
      </c>
      <c r="B164" s="16">
        <v>0.42718514406687974</v>
      </c>
      <c r="C164" s="19"/>
      <c r="D164" s="19">
        <v>0.15918295904633023</v>
      </c>
      <c r="E164" s="19">
        <v>0.4913114702113146</v>
      </c>
      <c r="F164" s="19">
        <v>0.27690911380416422</v>
      </c>
      <c r="G164" s="12">
        <f>AVERAGE(B164:F164)</f>
        <v>0.33864717178217218</v>
      </c>
      <c r="H164" s="12">
        <f>AVERAGE(K164:N164)</f>
        <v>0.7515693905771289</v>
      </c>
      <c r="I164" s="12">
        <f>G164-H164</f>
        <v>-0.41292221879495672</v>
      </c>
      <c r="K164" s="16">
        <v>1.097102894273934</v>
      </c>
      <c r="L164" s="16">
        <v>0.73478773185746804</v>
      </c>
      <c r="M164" s="16">
        <v>0.53082004977245423</v>
      </c>
      <c r="N164" s="16">
        <v>0.6435668864046592</v>
      </c>
    </row>
    <row r="165" spans="1:14" x14ac:dyDescent="0.3">
      <c r="A165" s="4" t="s">
        <v>16</v>
      </c>
      <c r="B165" s="16">
        <v>0.34781641744302089</v>
      </c>
      <c r="C165" s="19">
        <v>0.15918295904633023</v>
      </c>
      <c r="D165" s="19"/>
      <c r="E165" s="19">
        <v>0.37556556903292004</v>
      </c>
      <c r="F165" s="19">
        <v>0.34463931269013826</v>
      </c>
      <c r="G165" s="12">
        <f>AVERAGE(B165:F165)</f>
        <v>0.30680106455310235</v>
      </c>
      <c r="H165" s="12">
        <f t="shared" ref="H165:H167" si="28">AVERAGE(K165:N165)</f>
        <v>0.6729347531177855</v>
      </c>
      <c r="I165" s="12">
        <f>G165-H165</f>
        <v>-0.36613368856468315</v>
      </c>
      <c r="K165" s="16">
        <v>0.99503195267851874</v>
      </c>
      <c r="L165" s="16">
        <v>0.68184658187953506</v>
      </c>
      <c r="M165" s="16">
        <v>0.49454914714094222</v>
      </c>
      <c r="N165" s="16">
        <v>0.52031133077214609</v>
      </c>
    </row>
    <row r="166" spans="1:14" x14ac:dyDescent="0.3">
      <c r="A166" s="20" t="s">
        <v>17</v>
      </c>
      <c r="B166" s="22">
        <v>0.55796116299125131</v>
      </c>
      <c r="C166" s="21">
        <v>0.4913114702113146</v>
      </c>
      <c r="D166" s="21">
        <v>0.37556556903292004</v>
      </c>
      <c r="E166" s="21"/>
      <c r="F166" s="21">
        <v>0.54529528206049038</v>
      </c>
      <c r="G166" s="12">
        <f>AVERAGE(B166:F166)</f>
        <v>0.49253337107399409</v>
      </c>
      <c r="H166" s="12">
        <f t="shared" si="28"/>
        <v>0.83611113293980499</v>
      </c>
      <c r="I166" s="12">
        <f>G166-H166</f>
        <v>-0.3435777618658109</v>
      </c>
      <c r="K166" s="22">
        <v>1.0945509523582837</v>
      </c>
      <c r="L166" s="22">
        <v>0.86370120645214332</v>
      </c>
      <c r="M166" s="22">
        <v>0.78258431041231746</v>
      </c>
      <c r="N166" s="22">
        <v>0.60360806253647548</v>
      </c>
    </row>
    <row r="167" spans="1:14" x14ac:dyDescent="0.3">
      <c r="A167" s="4" t="s">
        <v>19</v>
      </c>
      <c r="B167" s="16">
        <v>0.67557370359218283</v>
      </c>
      <c r="C167" s="12">
        <v>0.27690911380416422</v>
      </c>
      <c r="D167" s="12">
        <v>0.34463931269013826</v>
      </c>
      <c r="E167" s="12">
        <v>0.54529528206049038</v>
      </c>
      <c r="F167" s="12"/>
      <c r="G167" s="12">
        <f>AVERAGE(B167:F167)</f>
        <v>0.46060435303674396</v>
      </c>
      <c r="H167" s="12">
        <f t="shared" si="28"/>
        <v>0.98062073681977768</v>
      </c>
      <c r="I167" s="12">
        <f>G167-H167</f>
        <v>-0.52001638378303372</v>
      </c>
      <c r="K167" s="16">
        <v>1.3149167374893578</v>
      </c>
      <c r="L167" s="16">
        <v>1.0008471342567418</v>
      </c>
      <c r="M167" s="16">
        <v>0.7733587324166955</v>
      </c>
      <c r="N167" s="16">
        <v>0.83336034311631568</v>
      </c>
    </row>
    <row r="168" spans="1:14" x14ac:dyDescent="0.3">
      <c r="I168" s="13">
        <f>MAX(I163:I167)</f>
        <v>9.5483827081906503E-2</v>
      </c>
    </row>
    <row r="170" spans="1:14" x14ac:dyDescent="0.3">
      <c r="J170" t="s">
        <v>55</v>
      </c>
    </row>
    <row r="171" spans="1:14" x14ac:dyDescent="0.3">
      <c r="A171" s="18" t="s">
        <v>54</v>
      </c>
      <c r="B171" s="4" t="s">
        <v>15</v>
      </c>
      <c r="C171" s="4" t="s">
        <v>16</v>
      </c>
      <c r="D171" s="4" t="s">
        <v>17</v>
      </c>
      <c r="E171" s="4" t="s">
        <v>19</v>
      </c>
      <c r="F171" s="4" t="s">
        <v>37</v>
      </c>
      <c r="G171" s="4" t="s">
        <v>38</v>
      </c>
      <c r="H171" s="11" t="s">
        <v>36</v>
      </c>
      <c r="J171" s="15" t="s">
        <v>7</v>
      </c>
      <c r="K171" s="15" t="s">
        <v>5</v>
      </c>
      <c r="L171" s="15" t="s">
        <v>9</v>
      </c>
      <c r="M171" s="15" t="s">
        <v>11</v>
      </c>
      <c r="N171" s="15" t="s">
        <v>10</v>
      </c>
    </row>
    <row r="172" spans="1:14" x14ac:dyDescent="0.3">
      <c r="A172" s="4" t="s">
        <v>15</v>
      </c>
      <c r="B172" s="19"/>
      <c r="C172" s="19">
        <v>0.15918295904633023</v>
      </c>
      <c r="D172" s="19">
        <v>0.4913114702113146</v>
      </c>
      <c r="E172" s="19">
        <v>0.27690911380416422</v>
      </c>
      <c r="F172" s="12">
        <f>AVERAGE(B172:E172)</f>
        <v>0.30913451435393635</v>
      </c>
      <c r="G172" s="12">
        <f>AVERAGE(J172:N172)</f>
        <v>0.68669254127507906</v>
      </c>
      <c r="H172" s="12">
        <f>F172-G172</f>
        <v>-0.37755802692114271</v>
      </c>
      <c r="J172" s="16">
        <v>1.097102894273934</v>
      </c>
      <c r="K172" s="16">
        <v>0.73478773185746804</v>
      </c>
      <c r="L172" s="16">
        <v>0.53082004977245423</v>
      </c>
      <c r="M172" s="16">
        <v>0.6435668864046592</v>
      </c>
      <c r="N172" s="16">
        <v>0.42718514406687974</v>
      </c>
    </row>
    <row r="173" spans="1:14" x14ac:dyDescent="0.3">
      <c r="A173" s="4" t="s">
        <v>16</v>
      </c>
      <c r="B173" s="19">
        <v>0.15918295904633023</v>
      </c>
      <c r="C173" s="19"/>
      <c r="D173" s="19">
        <v>0.37556556903292004</v>
      </c>
      <c r="E173" s="19">
        <v>0.34463931269013826</v>
      </c>
      <c r="F173" s="12">
        <f>AVERAGE(B173:E173)</f>
        <v>0.29312928025646284</v>
      </c>
      <c r="G173" s="12">
        <f t="shared" ref="G173:G175" si="29">AVERAGE(J173:N173)</f>
        <v>0.60791108598283261</v>
      </c>
      <c r="H173" s="12">
        <f>F173-G173</f>
        <v>-0.31478180572636977</v>
      </c>
      <c r="J173" s="16">
        <v>0.99503195267851874</v>
      </c>
      <c r="K173" s="16">
        <v>0.68184658187953506</v>
      </c>
      <c r="L173" s="16">
        <v>0.49454914714094222</v>
      </c>
      <c r="M173" s="16">
        <v>0.52031133077214609</v>
      </c>
      <c r="N173" s="16">
        <v>0.34781641744302089</v>
      </c>
    </row>
    <row r="174" spans="1:14" x14ac:dyDescent="0.3">
      <c r="A174" s="20" t="s">
        <v>17</v>
      </c>
      <c r="B174" s="21">
        <v>0.4913114702113146</v>
      </c>
      <c r="C174" s="21">
        <v>0.37556556903292004</v>
      </c>
      <c r="D174" s="21"/>
      <c r="E174" s="21">
        <v>0.54529528206049038</v>
      </c>
      <c r="F174" s="12">
        <f>AVERAGE(B174:E174)</f>
        <v>0.47072410710157503</v>
      </c>
      <c r="G174" s="12">
        <f t="shared" si="29"/>
        <v>0.7804811389500943</v>
      </c>
      <c r="H174" s="12">
        <f>F174-G174</f>
        <v>-0.30975703184851927</v>
      </c>
      <c r="J174" s="22">
        <v>1.0945509523582837</v>
      </c>
      <c r="K174" s="22">
        <v>0.86370120645214332</v>
      </c>
      <c r="L174" s="22">
        <v>0.78258431041231746</v>
      </c>
      <c r="M174" s="22">
        <v>0.60360806253647548</v>
      </c>
      <c r="N174" s="22">
        <v>0.55796116299125131</v>
      </c>
    </row>
    <row r="175" spans="1:14" x14ac:dyDescent="0.3">
      <c r="A175" s="4" t="s">
        <v>19</v>
      </c>
      <c r="B175" s="12">
        <v>0.27690911380416422</v>
      </c>
      <c r="C175" s="12">
        <v>0.34463931269013826</v>
      </c>
      <c r="D175" s="12">
        <v>0.54529528206049038</v>
      </c>
      <c r="E175" s="12"/>
      <c r="F175" s="12">
        <f>AVERAGE(B175:E175)</f>
        <v>0.38894790285159764</v>
      </c>
      <c r="G175" s="12">
        <f t="shared" si="29"/>
        <v>0.91961133017425867</v>
      </c>
      <c r="H175" s="12">
        <f>F175-G175</f>
        <v>-0.53066342732266103</v>
      </c>
      <c r="J175" s="16">
        <v>1.3149167374893578</v>
      </c>
      <c r="K175" s="16">
        <v>1.0008471342567418</v>
      </c>
      <c r="L175" s="16">
        <v>0.7733587324166955</v>
      </c>
      <c r="M175" s="16">
        <v>0.83336034311631568</v>
      </c>
      <c r="N175" s="16">
        <v>0.67557370359218283</v>
      </c>
    </row>
    <row r="176" spans="1:14" x14ac:dyDescent="0.3">
      <c r="H176" s="13">
        <f>MAX(H172:H175)</f>
        <v>-0.30975703184851927</v>
      </c>
    </row>
    <row r="178" spans="1:7" ht="26.4" x14ac:dyDescent="0.3">
      <c r="A178" s="1"/>
      <c r="B178" s="1"/>
      <c r="C178" s="2" t="s">
        <v>0</v>
      </c>
      <c r="D178" s="3" t="s">
        <v>1</v>
      </c>
      <c r="E178" s="3" t="s">
        <v>2</v>
      </c>
      <c r="F178" s="3" t="s">
        <v>3</v>
      </c>
      <c r="G178" s="3" t="s">
        <v>4</v>
      </c>
    </row>
    <row r="179" spans="1:7" x14ac:dyDescent="0.3">
      <c r="A179" s="33">
        <v>3</v>
      </c>
      <c r="B179" s="33" t="s">
        <v>5</v>
      </c>
      <c r="C179" s="34" t="s">
        <v>6</v>
      </c>
      <c r="D179" s="35">
        <v>6</v>
      </c>
      <c r="E179" s="35">
        <v>2.2000000000000002</v>
      </c>
      <c r="F179" s="35">
        <v>5</v>
      </c>
      <c r="G179" s="35">
        <v>1.5</v>
      </c>
    </row>
    <row r="180" spans="1:7" x14ac:dyDescent="0.3">
      <c r="A180" s="33">
        <v>2</v>
      </c>
      <c r="B180" s="33" t="s">
        <v>7</v>
      </c>
      <c r="C180" s="34" t="s">
        <v>8</v>
      </c>
      <c r="D180" s="35">
        <v>5</v>
      </c>
      <c r="E180" s="35">
        <v>2.2999999999999998</v>
      </c>
      <c r="F180" s="35">
        <v>3.3</v>
      </c>
      <c r="G180" s="35">
        <v>1</v>
      </c>
    </row>
    <row r="181" spans="1:7" x14ac:dyDescent="0.3">
      <c r="A181" s="33">
        <v>3</v>
      </c>
      <c r="B181" s="33" t="s">
        <v>9</v>
      </c>
      <c r="C181" s="34" t="s">
        <v>6</v>
      </c>
      <c r="D181" s="35">
        <v>5.7</v>
      </c>
      <c r="E181" s="35">
        <v>2.5</v>
      </c>
      <c r="F181" s="35">
        <v>5</v>
      </c>
      <c r="G181" s="35">
        <v>2</v>
      </c>
    </row>
    <row r="182" spans="1:7" x14ac:dyDescent="0.3">
      <c r="A182" s="33">
        <v>2</v>
      </c>
      <c r="B182" s="33" t="s">
        <v>10</v>
      </c>
      <c r="C182" s="34" t="s">
        <v>8</v>
      </c>
      <c r="D182" s="35">
        <v>6</v>
      </c>
      <c r="E182" s="35">
        <v>2.7</v>
      </c>
      <c r="F182" s="35">
        <v>5.0999999999999996</v>
      </c>
      <c r="G182" s="35">
        <v>1.6</v>
      </c>
    </row>
    <row r="183" spans="1:7" x14ac:dyDescent="0.3">
      <c r="A183" s="33">
        <v>2</v>
      </c>
      <c r="B183" s="33" t="s">
        <v>11</v>
      </c>
      <c r="C183" s="34" t="s">
        <v>8</v>
      </c>
      <c r="D183" s="35">
        <v>5.7</v>
      </c>
      <c r="E183" s="35">
        <v>2.8</v>
      </c>
      <c r="F183" s="35">
        <v>4.0999999999999996</v>
      </c>
      <c r="G183" s="35">
        <v>1.3</v>
      </c>
    </row>
    <row r="184" spans="1:7" x14ac:dyDescent="0.3">
      <c r="A184" s="30">
        <v>1</v>
      </c>
      <c r="B184" s="30" t="s">
        <v>12</v>
      </c>
      <c r="C184" s="31" t="s">
        <v>13</v>
      </c>
      <c r="D184" s="32">
        <v>4.4000000000000004</v>
      </c>
      <c r="E184" s="32">
        <v>3</v>
      </c>
      <c r="F184" s="32">
        <v>1.3</v>
      </c>
      <c r="G184" s="32">
        <v>0.2</v>
      </c>
    </row>
    <row r="185" spans="1:7" x14ac:dyDescent="0.3">
      <c r="A185" s="30">
        <v>1</v>
      </c>
      <c r="B185" s="30" t="s">
        <v>14</v>
      </c>
      <c r="C185" s="31" t="s">
        <v>13</v>
      </c>
      <c r="D185" s="32">
        <v>4.8</v>
      </c>
      <c r="E185" s="32">
        <v>3</v>
      </c>
      <c r="F185" s="32">
        <v>1.4</v>
      </c>
      <c r="G185" s="32">
        <v>0.3</v>
      </c>
    </row>
    <row r="186" spans="1:7" x14ac:dyDescent="0.3">
      <c r="A186" s="36">
        <v>3</v>
      </c>
      <c r="B186" s="36" t="s">
        <v>15</v>
      </c>
      <c r="C186" s="37" t="s">
        <v>6</v>
      </c>
      <c r="D186" s="38">
        <v>6.5</v>
      </c>
      <c r="E186" s="38">
        <v>3</v>
      </c>
      <c r="F186" s="38">
        <v>5.8</v>
      </c>
      <c r="G186" s="38">
        <v>2.2000000000000002</v>
      </c>
    </row>
    <row r="187" spans="1:7" x14ac:dyDescent="0.3">
      <c r="A187" s="36">
        <v>3</v>
      </c>
      <c r="B187" s="36" t="s">
        <v>16</v>
      </c>
      <c r="C187" s="37" t="s">
        <v>6</v>
      </c>
      <c r="D187" s="38">
        <v>6.5</v>
      </c>
      <c r="E187" s="38">
        <v>3</v>
      </c>
      <c r="F187" s="38">
        <v>5.2</v>
      </c>
      <c r="G187" s="38">
        <v>2</v>
      </c>
    </row>
    <row r="188" spans="1:7" x14ac:dyDescent="0.3">
      <c r="A188" s="36">
        <v>2</v>
      </c>
      <c r="B188" s="36" t="s">
        <v>17</v>
      </c>
      <c r="C188" s="37" t="s">
        <v>8</v>
      </c>
      <c r="D188" s="38">
        <v>7</v>
      </c>
      <c r="E188" s="38">
        <v>3.2</v>
      </c>
      <c r="F188" s="38">
        <v>4.7</v>
      </c>
      <c r="G188" s="38">
        <v>1.4</v>
      </c>
    </row>
    <row r="189" spans="1:7" x14ac:dyDescent="0.3">
      <c r="A189" s="30">
        <v>1</v>
      </c>
      <c r="B189" s="30" t="s">
        <v>18</v>
      </c>
      <c r="C189" s="31" t="s">
        <v>13</v>
      </c>
      <c r="D189" s="32">
        <v>5</v>
      </c>
      <c r="E189" s="32">
        <v>3.3</v>
      </c>
      <c r="F189" s="32">
        <v>1.4</v>
      </c>
      <c r="G189" s="32">
        <v>0.2</v>
      </c>
    </row>
    <row r="190" spans="1:7" x14ac:dyDescent="0.3">
      <c r="A190" s="36">
        <v>3</v>
      </c>
      <c r="B190" s="36" t="s">
        <v>19</v>
      </c>
      <c r="C190" s="37" t="s">
        <v>6</v>
      </c>
      <c r="D190" s="38">
        <v>6.7</v>
      </c>
      <c r="E190" s="38">
        <v>3.3</v>
      </c>
      <c r="F190" s="38">
        <v>5.7</v>
      </c>
      <c r="G190" s="38">
        <v>2.5</v>
      </c>
    </row>
    <row r="191" spans="1:7" x14ac:dyDescent="0.3">
      <c r="A191" s="30">
        <v>1</v>
      </c>
      <c r="B191" s="30" t="s">
        <v>20</v>
      </c>
      <c r="C191" s="31" t="s">
        <v>13</v>
      </c>
      <c r="D191" s="32">
        <v>5.2</v>
      </c>
      <c r="E191" s="32">
        <v>3.5</v>
      </c>
      <c r="F191" s="32">
        <v>1.5</v>
      </c>
      <c r="G191" s="3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D745-D962-49AA-BE72-85AB40386B7E}">
  <dimension ref="A1:P95"/>
  <sheetViews>
    <sheetView topLeftCell="A50" workbookViewId="0">
      <selection activeCell="G67" sqref="G67"/>
    </sheetView>
  </sheetViews>
  <sheetFormatPr defaultRowHeight="14.4" x14ac:dyDescent="0.3"/>
  <cols>
    <col min="3" max="3" width="9.88671875" customWidth="1"/>
    <col min="6" max="6" width="9.44140625" customWidth="1"/>
    <col min="7" max="7" width="9.5546875" customWidth="1"/>
  </cols>
  <sheetData>
    <row r="1" spans="1:7" ht="39.6" x14ac:dyDescent="0.3">
      <c r="A1" s="1"/>
      <c r="B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3">
      <c r="A2" s="4">
        <v>3</v>
      </c>
      <c r="B2" s="4" t="s">
        <v>5</v>
      </c>
      <c r="C2" s="5" t="s">
        <v>6</v>
      </c>
      <c r="D2" s="39">
        <v>6</v>
      </c>
      <c r="E2" s="39">
        <v>2.2000000000000002</v>
      </c>
      <c r="F2" s="39">
        <v>5</v>
      </c>
      <c r="G2" s="39">
        <v>1.5</v>
      </c>
    </row>
    <row r="3" spans="1:7" x14ac:dyDescent="0.3">
      <c r="A3" s="4">
        <v>2</v>
      </c>
      <c r="B3" s="4" t="s">
        <v>7</v>
      </c>
      <c r="C3" s="5" t="s">
        <v>8</v>
      </c>
      <c r="D3" s="39">
        <v>5</v>
      </c>
      <c r="E3" s="39">
        <v>2.2999999999999998</v>
      </c>
      <c r="F3" s="39">
        <v>3.3</v>
      </c>
      <c r="G3" s="39">
        <v>1</v>
      </c>
    </row>
    <row r="4" spans="1:7" x14ac:dyDescent="0.3">
      <c r="A4" s="4">
        <v>3</v>
      </c>
      <c r="B4" s="4" t="s">
        <v>9</v>
      </c>
      <c r="C4" s="5" t="s">
        <v>6</v>
      </c>
      <c r="D4" s="39">
        <v>5.7</v>
      </c>
      <c r="E4" s="39">
        <v>2.5</v>
      </c>
      <c r="F4" s="39">
        <v>5</v>
      </c>
      <c r="G4" s="39">
        <v>2</v>
      </c>
    </row>
    <row r="5" spans="1:7" x14ac:dyDescent="0.3">
      <c r="A5" s="4">
        <v>2</v>
      </c>
      <c r="B5" s="4" t="s">
        <v>10</v>
      </c>
      <c r="C5" s="5" t="s">
        <v>8</v>
      </c>
      <c r="D5" s="39">
        <v>6</v>
      </c>
      <c r="E5" s="39">
        <v>2.7</v>
      </c>
      <c r="F5" s="39">
        <v>5.0999999999999996</v>
      </c>
      <c r="G5" s="39">
        <v>1.6</v>
      </c>
    </row>
    <row r="6" spans="1:7" x14ac:dyDescent="0.3">
      <c r="A6" s="4">
        <v>2</v>
      </c>
      <c r="B6" s="4" t="s">
        <v>11</v>
      </c>
      <c r="C6" s="5" t="s">
        <v>8</v>
      </c>
      <c r="D6" s="39">
        <v>5.7</v>
      </c>
      <c r="E6" s="39">
        <v>2.8</v>
      </c>
      <c r="F6" s="39">
        <v>4.0999999999999996</v>
      </c>
      <c r="G6" s="39">
        <v>1.3</v>
      </c>
    </row>
    <row r="7" spans="1:7" x14ac:dyDescent="0.3">
      <c r="A7" s="4">
        <v>1</v>
      </c>
      <c r="B7" s="4" t="s">
        <v>12</v>
      </c>
      <c r="C7" s="5" t="s">
        <v>13</v>
      </c>
      <c r="D7" s="39">
        <v>4.4000000000000004</v>
      </c>
      <c r="E7" s="39">
        <v>3</v>
      </c>
      <c r="F7" s="39">
        <v>1.3</v>
      </c>
      <c r="G7" s="39">
        <v>0.2</v>
      </c>
    </row>
    <row r="8" spans="1:7" x14ac:dyDescent="0.3">
      <c r="A8" s="4">
        <v>1</v>
      </c>
      <c r="B8" s="4" t="s">
        <v>14</v>
      </c>
      <c r="C8" s="5" t="s">
        <v>13</v>
      </c>
      <c r="D8" s="39">
        <v>4.8</v>
      </c>
      <c r="E8" s="39">
        <v>3</v>
      </c>
      <c r="F8" s="39">
        <v>1.4</v>
      </c>
      <c r="G8" s="39">
        <v>0.3</v>
      </c>
    </row>
    <row r="9" spans="1:7" x14ac:dyDescent="0.3">
      <c r="A9" s="4">
        <v>3</v>
      </c>
      <c r="B9" s="4" t="s">
        <v>15</v>
      </c>
      <c r="C9" s="5" t="s">
        <v>6</v>
      </c>
      <c r="D9" s="39">
        <v>6.5</v>
      </c>
      <c r="E9" s="39">
        <v>3</v>
      </c>
      <c r="F9" s="39">
        <v>5.8</v>
      </c>
      <c r="G9" s="39">
        <v>2.2000000000000002</v>
      </c>
    </row>
    <row r="10" spans="1:7" x14ac:dyDescent="0.3">
      <c r="A10" s="4">
        <v>3</v>
      </c>
      <c r="B10" s="4" t="s">
        <v>16</v>
      </c>
      <c r="C10" s="5" t="s">
        <v>6</v>
      </c>
      <c r="D10" s="39">
        <v>6.5</v>
      </c>
      <c r="E10" s="39">
        <v>3</v>
      </c>
      <c r="F10" s="39">
        <v>5.2</v>
      </c>
      <c r="G10" s="39">
        <v>2</v>
      </c>
    </row>
    <row r="11" spans="1:7" x14ac:dyDescent="0.3">
      <c r="A11" s="4">
        <v>2</v>
      </c>
      <c r="B11" s="4" t="s">
        <v>17</v>
      </c>
      <c r="C11" s="5" t="s">
        <v>8</v>
      </c>
      <c r="D11" s="39">
        <v>7</v>
      </c>
      <c r="E11" s="39">
        <v>3.2</v>
      </c>
      <c r="F11" s="39">
        <v>4.7</v>
      </c>
      <c r="G11" s="39">
        <v>1.4</v>
      </c>
    </row>
    <row r="12" spans="1:7" x14ac:dyDescent="0.3">
      <c r="A12" s="4">
        <v>1</v>
      </c>
      <c r="B12" s="4" t="s">
        <v>18</v>
      </c>
      <c r="C12" s="5" t="s">
        <v>13</v>
      </c>
      <c r="D12" s="39">
        <v>5</v>
      </c>
      <c r="E12" s="39">
        <v>3.3</v>
      </c>
      <c r="F12" s="39">
        <v>1.4</v>
      </c>
      <c r="G12" s="39">
        <v>0.2</v>
      </c>
    </row>
    <row r="13" spans="1:7" x14ac:dyDescent="0.3">
      <c r="A13" s="4">
        <v>3</v>
      </c>
      <c r="B13" s="4" t="s">
        <v>19</v>
      </c>
      <c r="C13" s="5" t="s">
        <v>6</v>
      </c>
      <c r="D13" s="39">
        <v>6.7</v>
      </c>
      <c r="E13" s="39">
        <v>3.3</v>
      </c>
      <c r="F13" s="39">
        <v>5.7</v>
      </c>
      <c r="G13" s="39">
        <v>2.5</v>
      </c>
    </row>
    <row r="14" spans="1:7" x14ac:dyDescent="0.3">
      <c r="A14" s="4">
        <v>1</v>
      </c>
      <c r="B14" s="4" t="s">
        <v>20</v>
      </c>
      <c r="C14" s="5" t="s">
        <v>13</v>
      </c>
      <c r="D14" s="39">
        <v>5.2</v>
      </c>
      <c r="E14" s="39">
        <v>3.5</v>
      </c>
      <c r="F14" s="39">
        <v>1.5</v>
      </c>
      <c r="G14" s="39">
        <v>0.2</v>
      </c>
    </row>
    <row r="15" spans="1:7" x14ac:dyDescent="0.3">
      <c r="C15" s="9" t="s">
        <v>21</v>
      </c>
      <c r="D15" s="40">
        <f>MAX(D2:D14)</f>
        <v>7</v>
      </c>
      <c r="E15" s="40">
        <f t="shared" ref="E15:G15" si="0">MAX(E2:E14)</f>
        <v>3.5</v>
      </c>
      <c r="F15" s="40">
        <f t="shared" si="0"/>
        <v>5.8</v>
      </c>
      <c r="G15" s="40">
        <f t="shared" si="0"/>
        <v>2.5</v>
      </c>
    </row>
    <row r="16" spans="1:7" x14ac:dyDescent="0.3">
      <c r="C16" s="9" t="s">
        <v>22</v>
      </c>
      <c r="D16" s="40">
        <f>MIN(D2:D14)</f>
        <v>4.4000000000000004</v>
      </c>
      <c r="E16" s="40">
        <f t="shared" ref="E16:G16" si="1">MIN(E2:E14)</f>
        <v>2.2000000000000002</v>
      </c>
      <c r="F16" s="40">
        <f t="shared" si="1"/>
        <v>1.3</v>
      </c>
      <c r="G16" s="40">
        <f t="shared" si="1"/>
        <v>0.2</v>
      </c>
    </row>
    <row r="17" spans="1:7" x14ac:dyDescent="0.3">
      <c r="A17" t="s">
        <v>25</v>
      </c>
    </row>
    <row r="18" spans="1:7" ht="39.6" x14ac:dyDescent="0.3">
      <c r="A18" s="1"/>
      <c r="B18" s="1"/>
      <c r="C18" s="2" t="s">
        <v>0</v>
      </c>
      <c r="D18" s="3" t="s">
        <v>1</v>
      </c>
      <c r="E18" s="3" t="s">
        <v>2</v>
      </c>
      <c r="F18" s="3" t="s">
        <v>3</v>
      </c>
      <c r="G18" s="3" t="s">
        <v>4</v>
      </c>
    </row>
    <row r="19" spans="1:7" x14ac:dyDescent="0.3">
      <c r="A19" s="4">
        <v>3</v>
      </c>
      <c r="B19" s="4" t="s">
        <v>5</v>
      </c>
      <c r="C19" s="5" t="s">
        <v>6</v>
      </c>
      <c r="D19" s="39">
        <f>(D2-D$16)/(D$15-D$16)</f>
        <v>0.61538461538461531</v>
      </c>
      <c r="E19" s="39">
        <f t="shared" ref="E19:G19" si="2">(E2-E$16)/(E$15-E$16)</f>
        <v>0</v>
      </c>
      <c r="F19" s="39">
        <f t="shared" si="2"/>
        <v>0.8222222222222223</v>
      </c>
      <c r="G19" s="39">
        <f t="shared" si="2"/>
        <v>0.56521739130434789</v>
      </c>
    </row>
    <row r="20" spans="1:7" x14ac:dyDescent="0.3">
      <c r="A20" s="4">
        <v>2</v>
      </c>
      <c r="B20" s="4" t="s">
        <v>7</v>
      </c>
      <c r="C20" s="5" t="s">
        <v>8</v>
      </c>
      <c r="D20" s="39">
        <f t="shared" ref="D20:G31" si="3">(D3-D$16)/(D$15-D$16)</f>
        <v>0.23076923076923067</v>
      </c>
      <c r="E20" s="39">
        <f t="shared" si="3"/>
        <v>7.6923076923076664E-2</v>
      </c>
      <c r="F20" s="39">
        <f t="shared" si="3"/>
        <v>0.44444444444444442</v>
      </c>
      <c r="G20" s="39">
        <f t="shared" si="3"/>
        <v>0.34782608695652178</v>
      </c>
    </row>
    <row r="21" spans="1:7" x14ac:dyDescent="0.3">
      <c r="A21" s="4">
        <v>3</v>
      </c>
      <c r="B21" s="4" t="s">
        <v>9</v>
      </c>
      <c r="C21" s="5" t="s">
        <v>6</v>
      </c>
      <c r="D21" s="39">
        <f t="shared" si="3"/>
        <v>0.5</v>
      </c>
      <c r="E21" s="39">
        <f t="shared" si="3"/>
        <v>0.23076923076923067</v>
      </c>
      <c r="F21" s="39">
        <f t="shared" si="3"/>
        <v>0.8222222222222223</v>
      </c>
      <c r="G21" s="39">
        <f t="shared" si="3"/>
        <v>0.78260869565217395</v>
      </c>
    </row>
    <row r="22" spans="1:7" x14ac:dyDescent="0.3">
      <c r="A22" s="4">
        <v>2</v>
      </c>
      <c r="B22" s="4" t="s">
        <v>10</v>
      </c>
      <c r="C22" s="5" t="s">
        <v>8</v>
      </c>
      <c r="D22" s="39">
        <f t="shared" si="3"/>
        <v>0.61538461538461531</v>
      </c>
      <c r="E22" s="39">
        <f t="shared" si="3"/>
        <v>0.38461538461538469</v>
      </c>
      <c r="F22" s="39">
        <f t="shared" si="3"/>
        <v>0.84444444444444444</v>
      </c>
      <c r="G22" s="39">
        <f t="shared" si="3"/>
        <v>0.60869565217391319</v>
      </c>
    </row>
    <row r="23" spans="1:7" x14ac:dyDescent="0.3">
      <c r="A23" s="4">
        <v>2</v>
      </c>
      <c r="B23" s="4" t="s">
        <v>11</v>
      </c>
      <c r="C23" s="5" t="s">
        <v>8</v>
      </c>
      <c r="D23" s="39">
        <f t="shared" si="3"/>
        <v>0.5</v>
      </c>
      <c r="E23" s="39">
        <f t="shared" si="3"/>
        <v>0.46153846153846134</v>
      </c>
      <c r="F23" s="39">
        <f t="shared" si="3"/>
        <v>0.62222222222222223</v>
      </c>
      <c r="G23" s="39">
        <f t="shared" si="3"/>
        <v>0.47826086956521746</v>
      </c>
    </row>
    <row r="24" spans="1:7" x14ac:dyDescent="0.3">
      <c r="A24" s="4">
        <v>1</v>
      </c>
      <c r="B24" s="4" t="s">
        <v>12</v>
      </c>
      <c r="C24" s="5" t="s">
        <v>13</v>
      </c>
      <c r="D24" s="39">
        <f t="shared" si="3"/>
        <v>0</v>
      </c>
      <c r="E24" s="39">
        <f t="shared" si="3"/>
        <v>0.61538461538461531</v>
      </c>
      <c r="F24" s="39">
        <f t="shared" si="3"/>
        <v>0</v>
      </c>
      <c r="G24" s="39">
        <f t="shared" si="3"/>
        <v>0</v>
      </c>
    </row>
    <row r="25" spans="1:7" x14ac:dyDescent="0.3">
      <c r="A25" s="4">
        <v>1</v>
      </c>
      <c r="B25" s="4" t="s">
        <v>14</v>
      </c>
      <c r="C25" s="5" t="s">
        <v>13</v>
      </c>
      <c r="D25" s="39">
        <f t="shared" si="3"/>
        <v>0.15384615384615366</v>
      </c>
      <c r="E25" s="39">
        <f t="shared" si="3"/>
        <v>0.61538461538461531</v>
      </c>
      <c r="F25" s="39">
        <f t="shared" si="3"/>
        <v>2.2222222222222192E-2</v>
      </c>
      <c r="G25" s="39">
        <f t="shared" si="3"/>
        <v>4.3478260869565209E-2</v>
      </c>
    </row>
    <row r="26" spans="1:7" x14ac:dyDescent="0.3">
      <c r="A26" s="4">
        <v>3</v>
      </c>
      <c r="B26" s="4" t="s">
        <v>15</v>
      </c>
      <c r="C26" s="5" t="s">
        <v>6</v>
      </c>
      <c r="D26" s="39">
        <f t="shared" si="3"/>
        <v>0.80769230769230771</v>
      </c>
      <c r="E26" s="39">
        <f t="shared" si="3"/>
        <v>0.61538461538461531</v>
      </c>
      <c r="F26" s="39">
        <f t="shared" si="3"/>
        <v>1</v>
      </c>
      <c r="G26" s="39">
        <f t="shared" si="3"/>
        <v>0.86956521739130443</v>
      </c>
    </row>
    <row r="27" spans="1:7" x14ac:dyDescent="0.3">
      <c r="A27" s="4">
        <v>3</v>
      </c>
      <c r="B27" s="4" t="s">
        <v>16</v>
      </c>
      <c r="C27" s="5" t="s">
        <v>6</v>
      </c>
      <c r="D27" s="39">
        <f t="shared" si="3"/>
        <v>0.80769230769230771</v>
      </c>
      <c r="E27" s="39">
        <f t="shared" si="3"/>
        <v>0.61538461538461531</v>
      </c>
      <c r="F27" s="39">
        <f t="shared" si="3"/>
        <v>0.8666666666666667</v>
      </c>
      <c r="G27" s="39">
        <f t="shared" si="3"/>
        <v>0.78260869565217395</v>
      </c>
    </row>
    <row r="28" spans="1:7" x14ac:dyDescent="0.3">
      <c r="A28" s="4">
        <v>2</v>
      </c>
      <c r="B28" s="4" t="s">
        <v>17</v>
      </c>
      <c r="C28" s="5" t="s">
        <v>8</v>
      </c>
      <c r="D28" s="39">
        <f t="shared" si="3"/>
        <v>1</v>
      </c>
      <c r="E28" s="39">
        <f t="shared" si="3"/>
        <v>0.76923076923076938</v>
      </c>
      <c r="F28" s="39">
        <f t="shared" si="3"/>
        <v>0.75555555555555565</v>
      </c>
      <c r="G28" s="39">
        <f t="shared" si="3"/>
        <v>0.52173913043478259</v>
      </c>
    </row>
    <row r="29" spans="1:7" x14ac:dyDescent="0.3">
      <c r="A29" s="4">
        <v>1</v>
      </c>
      <c r="B29" s="4" t="s">
        <v>18</v>
      </c>
      <c r="C29" s="5" t="s">
        <v>13</v>
      </c>
      <c r="D29" s="39">
        <f t="shared" si="3"/>
        <v>0.23076923076923067</v>
      </c>
      <c r="E29" s="39">
        <f t="shared" si="3"/>
        <v>0.84615384615384603</v>
      </c>
      <c r="F29" s="39">
        <f t="shared" si="3"/>
        <v>2.2222222222222192E-2</v>
      </c>
      <c r="G29" s="39">
        <f t="shared" si="3"/>
        <v>0</v>
      </c>
    </row>
    <row r="30" spans="1:7" x14ac:dyDescent="0.3">
      <c r="A30" s="4">
        <v>3</v>
      </c>
      <c r="B30" s="4" t="s">
        <v>19</v>
      </c>
      <c r="C30" s="5" t="s">
        <v>6</v>
      </c>
      <c r="D30" s="39">
        <f t="shared" si="3"/>
        <v>0.88461538461538469</v>
      </c>
      <c r="E30" s="39">
        <f t="shared" si="3"/>
        <v>0.84615384615384603</v>
      </c>
      <c r="F30" s="39">
        <f t="shared" si="3"/>
        <v>0.97777777777777786</v>
      </c>
      <c r="G30" s="39">
        <f t="shared" si="3"/>
        <v>1</v>
      </c>
    </row>
    <row r="31" spans="1:7" x14ac:dyDescent="0.3">
      <c r="A31" s="4">
        <v>1</v>
      </c>
      <c r="B31" s="4" t="s">
        <v>20</v>
      </c>
      <c r="C31" s="5" t="s">
        <v>13</v>
      </c>
      <c r="D31" s="39">
        <f t="shared" si="3"/>
        <v>0.30769230769230765</v>
      </c>
      <c r="E31" s="39">
        <f t="shared" si="3"/>
        <v>1</v>
      </c>
      <c r="F31" s="39">
        <f>(F14-F$16)/(F$15-F$16)</f>
        <v>4.4444444444444432E-2</v>
      </c>
      <c r="G31" s="39">
        <f t="shared" si="3"/>
        <v>0</v>
      </c>
    </row>
    <row r="33" spans="1:16" x14ac:dyDescent="0.3">
      <c r="A33" t="s">
        <v>23</v>
      </c>
    </row>
    <row r="34" spans="1:16" x14ac:dyDescent="0.3">
      <c r="A34" s="18" t="s">
        <v>24</v>
      </c>
      <c r="B34" s="4" t="s">
        <v>5</v>
      </c>
      <c r="C34" s="4" t="s">
        <v>7</v>
      </c>
      <c r="D34" s="4" t="s">
        <v>9</v>
      </c>
      <c r="E34" s="4" t="s">
        <v>10</v>
      </c>
      <c r="F34" s="4" t="s">
        <v>11</v>
      </c>
      <c r="G34" s="15" t="s">
        <v>12</v>
      </c>
      <c r="H34" s="4" t="s">
        <v>14</v>
      </c>
      <c r="I34" s="4" t="s">
        <v>15</v>
      </c>
      <c r="J34" s="4" t="s">
        <v>16</v>
      </c>
      <c r="K34" s="4" t="s">
        <v>17</v>
      </c>
      <c r="L34" s="4" t="s">
        <v>18</v>
      </c>
      <c r="M34" s="15" t="s">
        <v>19</v>
      </c>
      <c r="N34" s="4" t="s">
        <v>20</v>
      </c>
      <c r="O34" s="4" t="s">
        <v>56</v>
      </c>
    </row>
    <row r="35" spans="1:16" x14ac:dyDescent="0.3">
      <c r="A35" s="4" t="s">
        <v>5</v>
      </c>
      <c r="B35" s="12"/>
      <c r="C35" s="12">
        <v>0.58636267142010257</v>
      </c>
      <c r="D35" s="12">
        <v>0.33738261150113708</v>
      </c>
      <c r="E35" s="12">
        <v>0.3877024379747645</v>
      </c>
      <c r="F35" s="12">
        <v>0.52334768330404713</v>
      </c>
      <c r="G35" s="16">
        <v>1.3239775420501225</v>
      </c>
      <c r="H35" s="12">
        <v>1.2263472985081365</v>
      </c>
      <c r="I35" s="12">
        <v>0.73478773185746804</v>
      </c>
      <c r="J35" s="12">
        <v>0.68184658187953506</v>
      </c>
      <c r="K35" s="12">
        <v>0.86370120645214332</v>
      </c>
      <c r="L35" s="12">
        <v>1.350324414678443</v>
      </c>
      <c r="M35" s="16">
        <v>1.0008471342567418</v>
      </c>
      <c r="N35" s="12">
        <v>1.4209445897890771</v>
      </c>
      <c r="O35" s="12">
        <f>MAX(B35:N35)</f>
        <v>1.4209445897890771</v>
      </c>
      <c r="P35" t="str">
        <f>IF(O35=$O$48,"max","")</f>
        <v/>
      </c>
    </row>
    <row r="36" spans="1:16" x14ac:dyDescent="0.3">
      <c r="A36" s="4" t="s">
        <v>7</v>
      </c>
      <c r="B36" s="12">
        <v>0.58636267142010257</v>
      </c>
      <c r="C36" s="12"/>
      <c r="D36" s="12">
        <v>0.65414510038733686</v>
      </c>
      <c r="E36" s="12">
        <v>0.68604408047338261</v>
      </c>
      <c r="F36" s="12">
        <v>0.51868330604446367</v>
      </c>
      <c r="G36" s="16">
        <v>0.81345504930340573</v>
      </c>
      <c r="H36" s="12">
        <v>0.75283277847594332</v>
      </c>
      <c r="I36" s="12">
        <v>1.097102894273934</v>
      </c>
      <c r="J36" s="12">
        <v>0.99503195267851874</v>
      </c>
      <c r="K36" s="12">
        <v>1.0945509523582837</v>
      </c>
      <c r="L36" s="12">
        <v>0.94391237307131359</v>
      </c>
      <c r="M36" s="16">
        <v>1.3149167374893578</v>
      </c>
      <c r="N36" s="12">
        <v>1.0672259144379692</v>
      </c>
      <c r="O36" s="12">
        <f t="shared" ref="O36:O47" si="4">MAX(B36:N36)</f>
        <v>1.3149167374893578</v>
      </c>
      <c r="P36" t="str">
        <f t="shared" ref="P36:P47" si="5">IF(O36=$O$48,"max","")</f>
        <v/>
      </c>
    </row>
    <row r="37" spans="1:16" x14ac:dyDescent="0.3">
      <c r="A37" s="4" t="s">
        <v>9</v>
      </c>
      <c r="B37" s="12">
        <v>0.33738261150113708</v>
      </c>
      <c r="C37" s="12">
        <v>0.65414510038733686</v>
      </c>
      <c r="D37" s="12"/>
      <c r="E37" s="12">
        <v>0.2602341683428126</v>
      </c>
      <c r="F37" s="12">
        <v>0.43114039141987009</v>
      </c>
      <c r="G37" s="16">
        <v>1.29863572540928</v>
      </c>
      <c r="H37" s="12">
        <v>1.2058462915777739</v>
      </c>
      <c r="I37" s="12">
        <v>0.53082004977245423</v>
      </c>
      <c r="J37" s="12">
        <v>0.49454914714094222</v>
      </c>
      <c r="K37" s="12">
        <v>0.78258431041231746</v>
      </c>
      <c r="L37" s="12">
        <v>1.305243196673731</v>
      </c>
      <c r="M37" s="16">
        <v>0.7733587324166955</v>
      </c>
      <c r="N37" s="12">
        <v>1.3587173609575345</v>
      </c>
      <c r="O37" s="12">
        <f t="shared" si="4"/>
        <v>1.3587173609575345</v>
      </c>
      <c r="P37" t="str">
        <f t="shared" si="5"/>
        <v/>
      </c>
    </row>
    <row r="38" spans="1:16" x14ac:dyDescent="0.3">
      <c r="A38" s="4" t="s">
        <v>10</v>
      </c>
      <c r="B38" s="12">
        <v>0.3877024379747645</v>
      </c>
      <c r="C38" s="12">
        <v>0.68604408047338261</v>
      </c>
      <c r="D38" s="12">
        <v>0.2602341683428126</v>
      </c>
      <c r="E38" s="12"/>
      <c r="F38" s="12">
        <v>0.29262043297474905</v>
      </c>
      <c r="G38" s="16">
        <v>1.2310765530422572</v>
      </c>
      <c r="H38" s="12">
        <v>1.1232952735136272</v>
      </c>
      <c r="I38" s="12">
        <v>0.42718514406687974</v>
      </c>
      <c r="J38" s="12">
        <v>0.34781641744302089</v>
      </c>
      <c r="K38" s="12">
        <v>0.55796116299125131</v>
      </c>
      <c r="L38" s="12">
        <v>1.1863838018337931</v>
      </c>
      <c r="M38" s="16">
        <v>0.67557370359218283</v>
      </c>
      <c r="N38" s="12">
        <v>1.2181474369059413</v>
      </c>
      <c r="O38" s="12">
        <f t="shared" si="4"/>
        <v>1.2310765530422572</v>
      </c>
      <c r="P38" t="str">
        <f t="shared" si="5"/>
        <v/>
      </c>
    </row>
    <row r="39" spans="1:16" x14ac:dyDescent="0.3">
      <c r="A39" s="4" t="s">
        <v>11</v>
      </c>
      <c r="B39" s="12">
        <v>0.52334768330404713</v>
      </c>
      <c r="C39" s="12">
        <v>0.51868330604446367</v>
      </c>
      <c r="D39" s="12">
        <v>0.43114039141987009</v>
      </c>
      <c r="E39" s="12">
        <v>0.29262043297474905</v>
      </c>
      <c r="F39" s="12"/>
      <c r="G39" s="16">
        <v>0.94316625906448381</v>
      </c>
      <c r="H39" s="12">
        <v>0.83218209610910998</v>
      </c>
      <c r="I39" s="12">
        <v>0.6435668864046592</v>
      </c>
      <c r="J39" s="12">
        <v>0.52031133077214609</v>
      </c>
      <c r="K39" s="12">
        <v>0.60360806253647548</v>
      </c>
      <c r="L39" s="12">
        <v>0.89952635344425014</v>
      </c>
      <c r="M39" s="16">
        <v>0.83336034311631568</v>
      </c>
      <c r="N39" s="12">
        <v>0.94312443334598339</v>
      </c>
      <c r="O39" s="12">
        <f t="shared" si="4"/>
        <v>0.94316625906448381</v>
      </c>
      <c r="P39" t="str">
        <f t="shared" si="5"/>
        <v/>
      </c>
    </row>
    <row r="40" spans="1:16" x14ac:dyDescent="0.3">
      <c r="A40" s="15" t="s">
        <v>12</v>
      </c>
      <c r="B40" s="16">
        <v>1.3239775420501225</v>
      </c>
      <c r="C40" s="16">
        <v>0.81345504930340573</v>
      </c>
      <c r="D40" s="16">
        <v>1.29863572540928</v>
      </c>
      <c r="E40" s="16">
        <v>1.2310765530422572</v>
      </c>
      <c r="F40" s="16">
        <v>0.94316625906448381</v>
      </c>
      <c r="G40" s="16"/>
      <c r="H40" s="16">
        <v>0.16140887640396415</v>
      </c>
      <c r="I40" s="16">
        <v>1.5519376698830762</v>
      </c>
      <c r="J40" s="16">
        <v>1.4198430707394509</v>
      </c>
      <c r="K40" s="16">
        <v>1.3662886067046602</v>
      </c>
      <c r="L40" s="16">
        <v>0.32711267615324652</v>
      </c>
      <c r="M40" s="16">
        <v>1.6708824612413935</v>
      </c>
      <c r="N40" s="16">
        <v>0.49454914714094222</v>
      </c>
      <c r="O40" s="41">
        <f t="shared" si="4"/>
        <v>1.6708824612413935</v>
      </c>
      <c r="P40" t="str">
        <f t="shared" si="5"/>
        <v>max</v>
      </c>
    </row>
    <row r="41" spans="1:16" x14ac:dyDescent="0.3">
      <c r="A41" s="4" t="s">
        <v>14</v>
      </c>
      <c r="B41" s="12">
        <v>1.2263472985081365</v>
      </c>
      <c r="C41" s="12">
        <v>0.75283277847594332</v>
      </c>
      <c r="D41" s="12">
        <v>1.2058462915777739</v>
      </c>
      <c r="E41" s="12">
        <v>1.1232952735136272</v>
      </c>
      <c r="F41" s="12">
        <v>0.83218209610910998</v>
      </c>
      <c r="G41" s="16">
        <v>0.16140887640396415</v>
      </c>
      <c r="H41" s="12"/>
      <c r="I41" s="12">
        <v>1.4373530656560372</v>
      </c>
      <c r="J41" s="12">
        <v>1.2988129242790987</v>
      </c>
      <c r="K41" s="12">
        <v>1.2272555591844991</v>
      </c>
      <c r="L41" s="12">
        <v>0.24710717675004515</v>
      </c>
      <c r="M41" s="16">
        <v>1.554123020771224</v>
      </c>
      <c r="N41" s="12">
        <v>0.41711127947447135</v>
      </c>
      <c r="O41" s="12">
        <f t="shared" si="4"/>
        <v>1.554123020771224</v>
      </c>
      <c r="P41" t="str">
        <f t="shared" si="5"/>
        <v/>
      </c>
    </row>
    <row r="42" spans="1:16" x14ac:dyDescent="0.3">
      <c r="A42" s="4" t="s">
        <v>15</v>
      </c>
      <c r="B42" s="19">
        <v>0.73478773185746804</v>
      </c>
      <c r="C42" s="19">
        <v>1.097102894273934</v>
      </c>
      <c r="D42" s="19">
        <v>0.53082004977245423</v>
      </c>
      <c r="E42" s="19">
        <v>0.42718514406687974</v>
      </c>
      <c r="F42" s="19">
        <v>0.6435668864046592</v>
      </c>
      <c r="G42" s="16">
        <v>1.5519376698830762</v>
      </c>
      <c r="H42" s="19">
        <v>1.4373530656560372</v>
      </c>
      <c r="I42" s="19"/>
      <c r="J42" s="19">
        <v>0.15918295904633023</v>
      </c>
      <c r="K42" s="19">
        <v>0.4913114702113146</v>
      </c>
      <c r="L42" s="19">
        <v>1.4485467629900834</v>
      </c>
      <c r="M42" s="16">
        <v>0.27690911380416422</v>
      </c>
      <c r="N42" s="19">
        <v>1.437761830461747</v>
      </c>
      <c r="O42" s="12">
        <f t="shared" si="4"/>
        <v>1.5519376698830762</v>
      </c>
      <c r="P42" t="str">
        <f t="shared" si="5"/>
        <v/>
      </c>
    </row>
    <row r="43" spans="1:16" x14ac:dyDescent="0.3">
      <c r="A43" s="4" t="s">
        <v>16</v>
      </c>
      <c r="B43" s="19">
        <v>0.68184658187953506</v>
      </c>
      <c r="C43" s="19">
        <v>0.99503195267851874</v>
      </c>
      <c r="D43" s="19">
        <v>0.49454914714094222</v>
      </c>
      <c r="E43" s="19">
        <v>0.34781641744302089</v>
      </c>
      <c r="F43" s="19">
        <v>0.52031133077214609</v>
      </c>
      <c r="G43" s="16">
        <v>1.4198430707394509</v>
      </c>
      <c r="H43" s="19">
        <v>1.2988129242790987</v>
      </c>
      <c r="I43" s="19">
        <v>0.15918295904633023</v>
      </c>
      <c r="J43" s="19"/>
      <c r="K43" s="19">
        <v>0.37556556903292004</v>
      </c>
      <c r="L43" s="19">
        <v>1.3083032770805463</v>
      </c>
      <c r="M43" s="16">
        <v>0.34463931269013826</v>
      </c>
      <c r="N43" s="19">
        <v>1.29863572540928</v>
      </c>
      <c r="O43" s="12">
        <f t="shared" si="4"/>
        <v>1.4198430707394509</v>
      </c>
      <c r="P43" t="str">
        <f t="shared" si="5"/>
        <v/>
      </c>
    </row>
    <row r="44" spans="1:16" x14ac:dyDescent="0.3">
      <c r="A44" s="4" t="s">
        <v>17</v>
      </c>
      <c r="B44" s="12">
        <v>0.86370120645214332</v>
      </c>
      <c r="C44" s="12">
        <v>1.0945509523582837</v>
      </c>
      <c r="D44" s="12">
        <v>0.78258431041231746</v>
      </c>
      <c r="E44" s="12">
        <v>0.55796116299125131</v>
      </c>
      <c r="F44" s="12">
        <v>0.60360806253647548</v>
      </c>
      <c r="G44" s="16">
        <v>1.3662886067046602</v>
      </c>
      <c r="H44" s="12">
        <v>1.2272555591844991</v>
      </c>
      <c r="I44" s="12">
        <v>0.4913114702113146</v>
      </c>
      <c r="J44" s="12">
        <v>0.37556556903292004</v>
      </c>
      <c r="K44" s="12"/>
      <c r="L44" s="12">
        <v>1.18643273475545</v>
      </c>
      <c r="M44" s="16">
        <v>0.54529528206049038</v>
      </c>
      <c r="N44" s="12">
        <v>1.1447423776862402</v>
      </c>
      <c r="O44" s="12">
        <f t="shared" si="4"/>
        <v>1.3662886067046602</v>
      </c>
      <c r="P44" t="str">
        <f t="shared" si="5"/>
        <v/>
      </c>
    </row>
    <row r="45" spans="1:16" x14ac:dyDescent="0.3">
      <c r="A45" s="4" t="s">
        <v>18</v>
      </c>
      <c r="B45" s="12">
        <v>1.350324414678443</v>
      </c>
      <c r="C45" s="12">
        <v>0.94391237307131359</v>
      </c>
      <c r="D45" s="12">
        <v>1.305243196673731</v>
      </c>
      <c r="E45" s="12">
        <v>1.1863838018337931</v>
      </c>
      <c r="F45" s="12">
        <v>0.89952635344425014</v>
      </c>
      <c r="G45" s="16">
        <v>0.32711267615324652</v>
      </c>
      <c r="H45" s="12">
        <v>0.24710717675004515</v>
      </c>
      <c r="I45" s="12">
        <v>1.4485467629900834</v>
      </c>
      <c r="J45" s="12">
        <v>1.3083032770805463</v>
      </c>
      <c r="K45" s="12">
        <v>1.18643273475545</v>
      </c>
      <c r="L45" s="12"/>
      <c r="M45" s="16">
        <v>1.5299023539600478</v>
      </c>
      <c r="N45" s="12">
        <v>0.17343478883160068</v>
      </c>
      <c r="O45" s="12">
        <f t="shared" si="4"/>
        <v>1.5299023539600478</v>
      </c>
      <c r="P45" t="str">
        <f t="shared" si="5"/>
        <v/>
      </c>
    </row>
    <row r="46" spans="1:16" x14ac:dyDescent="0.3">
      <c r="A46" s="15" t="s">
        <v>19</v>
      </c>
      <c r="B46" s="16">
        <v>1.0008471342567418</v>
      </c>
      <c r="C46" s="16">
        <v>1.3149167374893578</v>
      </c>
      <c r="D46" s="16">
        <v>0.7733587324166955</v>
      </c>
      <c r="E46" s="16">
        <v>0.67557370359218283</v>
      </c>
      <c r="F46" s="16">
        <v>0.83336034311631568</v>
      </c>
      <c r="G46" s="16">
        <v>1.6708824612413935</v>
      </c>
      <c r="H46" s="16">
        <v>1.554123020771224</v>
      </c>
      <c r="I46" s="16">
        <v>0.27690911380416422</v>
      </c>
      <c r="J46" s="16">
        <v>0.34463931269013826</v>
      </c>
      <c r="K46" s="16">
        <v>0.54529528206049038</v>
      </c>
      <c r="L46" s="16">
        <v>1.5299023539600478</v>
      </c>
      <c r="M46" s="16"/>
      <c r="N46" s="16">
        <v>1.4925213522260767</v>
      </c>
      <c r="O46" s="41">
        <f t="shared" si="4"/>
        <v>1.6708824612413935</v>
      </c>
      <c r="P46" t="str">
        <f t="shared" si="5"/>
        <v>max</v>
      </c>
    </row>
    <row r="47" spans="1:16" x14ac:dyDescent="0.3">
      <c r="A47" s="4" t="s">
        <v>20</v>
      </c>
      <c r="B47" s="12">
        <v>1.4209445897890771</v>
      </c>
      <c r="C47" s="12">
        <v>1.0672259144379692</v>
      </c>
      <c r="D47" s="12">
        <v>1.3587173609575345</v>
      </c>
      <c r="E47" s="12">
        <v>1.2181474369059413</v>
      </c>
      <c r="F47" s="12">
        <v>0.94312443334598339</v>
      </c>
      <c r="G47" s="16">
        <v>0.49454914714094222</v>
      </c>
      <c r="H47" s="12">
        <v>0.41711127947447135</v>
      </c>
      <c r="I47" s="12">
        <v>1.437761830461747</v>
      </c>
      <c r="J47" s="12">
        <v>1.29863572540928</v>
      </c>
      <c r="K47" s="12">
        <v>1.1447423776862402</v>
      </c>
      <c r="L47" s="12">
        <v>0.17343478883160068</v>
      </c>
      <c r="M47" s="16">
        <v>1.4925213522260767</v>
      </c>
      <c r="N47" s="12"/>
      <c r="O47" s="12">
        <f t="shared" si="4"/>
        <v>1.4925213522260767</v>
      </c>
      <c r="P47" t="str">
        <f t="shared" si="5"/>
        <v/>
      </c>
    </row>
    <row r="48" spans="1:16" x14ac:dyDescent="0.3">
      <c r="O48" s="13">
        <f>MAX(O35:O47)</f>
        <v>1.6708824612413935</v>
      </c>
    </row>
    <row r="49" spans="1:13" x14ac:dyDescent="0.3">
      <c r="B49" s="15" t="s">
        <v>12</v>
      </c>
      <c r="C49" s="15" t="s">
        <v>19</v>
      </c>
    </row>
    <row r="50" spans="1:13" x14ac:dyDescent="0.3">
      <c r="A50" s="33" t="s">
        <v>5</v>
      </c>
      <c r="B50" s="42">
        <v>1.3239775420501225</v>
      </c>
      <c r="C50" s="42">
        <v>1.0008471342567418</v>
      </c>
      <c r="D50" s="43">
        <f>MIN(B50:C50)</f>
        <v>1.0008471342567418</v>
      </c>
    </row>
    <row r="51" spans="1:13" x14ac:dyDescent="0.3">
      <c r="A51" s="4" t="s">
        <v>7</v>
      </c>
      <c r="B51" s="19">
        <v>0.81345504930340573</v>
      </c>
      <c r="C51" s="19">
        <v>1.3149167374893578</v>
      </c>
      <c r="D51" s="13">
        <f t="shared" ref="D51:D60" si="6">MIN(B51:C51)</f>
        <v>0.81345504930340573</v>
      </c>
    </row>
    <row r="52" spans="1:13" x14ac:dyDescent="0.3">
      <c r="A52" s="4" t="s">
        <v>9</v>
      </c>
      <c r="B52" s="19">
        <v>1.29863572540928</v>
      </c>
      <c r="C52" s="19">
        <v>0.7733587324166955</v>
      </c>
      <c r="D52" s="13">
        <f t="shared" si="6"/>
        <v>0.7733587324166955</v>
      </c>
    </row>
    <row r="53" spans="1:13" x14ac:dyDescent="0.3">
      <c r="A53" s="4" t="s">
        <v>10</v>
      </c>
      <c r="B53" s="19">
        <v>1.2310765530422572</v>
      </c>
      <c r="C53" s="19">
        <v>0.67557370359218283</v>
      </c>
      <c r="D53" s="13">
        <f t="shared" si="6"/>
        <v>0.67557370359218283</v>
      </c>
    </row>
    <row r="54" spans="1:13" x14ac:dyDescent="0.3">
      <c r="A54" s="4" t="s">
        <v>11</v>
      </c>
      <c r="B54" s="19">
        <v>0.94316625906448381</v>
      </c>
      <c r="C54" s="19">
        <v>0.83336034311631568</v>
      </c>
      <c r="D54" s="13">
        <f t="shared" si="6"/>
        <v>0.83336034311631568</v>
      </c>
    </row>
    <row r="55" spans="1:13" x14ac:dyDescent="0.3">
      <c r="A55" s="4" t="s">
        <v>14</v>
      </c>
      <c r="B55" s="19">
        <v>0.16140887640396415</v>
      </c>
      <c r="C55" s="19">
        <v>1.554123020771224</v>
      </c>
      <c r="D55" s="13">
        <f t="shared" si="6"/>
        <v>0.16140887640396415</v>
      </c>
    </row>
    <row r="56" spans="1:13" x14ac:dyDescent="0.3">
      <c r="A56" s="4" t="s">
        <v>15</v>
      </c>
      <c r="B56" s="19">
        <v>1.5519376698830762</v>
      </c>
      <c r="C56" s="19">
        <v>0.27690911380416422</v>
      </c>
      <c r="D56" s="13">
        <f t="shared" si="6"/>
        <v>0.27690911380416422</v>
      </c>
    </row>
    <row r="57" spans="1:13" x14ac:dyDescent="0.3">
      <c r="A57" s="4" t="s">
        <v>16</v>
      </c>
      <c r="B57" s="19">
        <v>1.4198430707394509</v>
      </c>
      <c r="C57" s="19">
        <v>0.34463931269013826</v>
      </c>
      <c r="D57" s="13">
        <f t="shared" si="6"/>
        <v>0.34463931269013826</v>
      </c>
    </row>
    <row r="58" spans="1:13" x14ac:dyDescent="0.3">
      <c r="A58" s="4" t="s">
        <v>17</v>
      </c>
      <c r="B58" s="19">
        <v>1.3662886067046602</v>
      </c>
      <c r="C58" s="19">
        <v>0.54529528206049038</v>
      </c>
      <c r="D58" s="13">
        <f t="shared" si="6"/>
        <v>0.54529528206049038</v>
      </c>
    </row>
    <row r="59" spans="1:13" x14ac:dyDescent="0.3">
      <c r="A59" s="4" t="s">
        <v>18</v>
      </c>
      <c r="B59" s="19">
        <v>0.32711267615324652</v>
      </c>
      <c r="C59" s="19">
        <v>1.5299023539600478</v>
      </c>
      <c r="D59" s="13">
        <f t="shared" si="6"/>
        <v>0.32711267615324652</v>
      </c>
    </row>
    <row r="60" spans="1:13" x14ac:dyDescent="0.3">
      <c r="A60" s="4" t="s">
        <v>20</v>
      </c>
      <c r="B60" s="19">
        <v>0.49454914714094222</v>
      </c>
      <c r="C60" s="19">
        <v>1.4925213522260767</v>
      </c>
      <c r="D60" s="13">
        <f t="shared" si="6"/>
        <v>0.49454914714094222</v>
      </c>
    </row>
    <row r="61" spans="1:13" x14ac:dyDescent="0.3">
      <c r="D61" s="13">
        <f>MAX(D50:D60)</f>
        <v>1.0008471342567418</v>
      </c>
    </row>
    <row r="63" spans="1:13" x14ac:dyDescent="0.3">
      <c r="A63" s="18" t="s">
        <v>24</v>
      </c>
      <c r="B63" s="15" t="s">
        <v>5</v>
      </c>
      <c r="C63" s="15" t="s">
        <v>12</v>
      </c>
      <c r="D63" s="15" t="s">
        <v>19</v>
      </c>
      <c r="H63" s="18" t="s">
        <v>32</v>
      </c>
      <c r="I63" s="18" t="s">
        <v>34</v>
      </c>
      <c r="J63" s="18" t="s">
        <v>35</v>
      </c>
      <c r="L63" s="45" t="s">
        <v>57</v>
      </c>
      <c r="M63" t="s">
        <v>60</v>
      </c>
    </row>
    <row r="64" spans="1:13" x14ac:dyDescent="0.3">
      <c r="A64" s="15" t="s">
        <v>5</v>
      </c>
      <c r="B64" s="19">
        <v>0</v>
      </c>
      <c r="C64" s="19">
        <v>1.3239775420501225</v>
      </c>
      <c r="D64" s="19">
        <v>1.0008471342567418</v>
      </c>
      <c r="E64" s="13">
        <f>MIN(B64:D64)</f>
        <v>0</v>
      </c>
      <c r="G64" s="4" t="s">
        <v>5</v>
      </c>
      <c r="H64" s="44">
        <f>IF($E64=B64,1,0)</f>
        <v>1</v>
      </c>
      <c r="I64" s="44">
        <f t="shared" ref="I64:J64" si="7">IF($E64=C64,1,0)</f>
        <v>0</v>
      </c>
      <c r="J64" s="44">
        <f t="shared" si="7"/>
        <v>0</v>
      </c>
      <c r="L64" s="45" t="s">
        <v>58</v>
      </c>
      <c r="M64" t="s">
        <v>61</v>
      </c>
    </row>
    <row r="65" spans="1:13" x14ac:dyDescent="0.3">
      <c r="A65" s="4" t="s">
        <v>7</v>
      </c>
      <c r="B65" s="19">
        <v>0.58636267142010257</v>
      </c>
      <c r="C65" s="19">
        <v>0.81345504930340573</v>
      </c>
      <c r="D65" s="19">
        <v>1.3149167374893578</v>
      </c>
      <c r="E65" s="13">
        <f t="shared" ref="E65:E76" si="8">MIN(B65:D65)</f>
        <v>0.58636267142010257</v>
      </c>
      <c r="G65" s="4" t="s">
        <v>7</v>
      </c>
      <c r="H65" s="44">
        <f t="shared" ref="H65:H76" si="9">IF($E65=B65,1,0)</f>
        <v>1</v>
      </c>
      <c r="I65" s="44">
        <f t="shared" ref="I65:I76" si="10">IF($E65=C65,1,0)</f>
        <v>0</v>
      </c>
      <c r="J65" s="44">
        <f t="shared" ref="J65:J76" si="11">IF($E65=D65,1,0)</f>
        <v>0</v>
      </c>
      <c r="L65" s="45" t="s">
        <v>59</v>
      </c>
      <c r="M65" t="s">
        <v>62</v>
      </c>
    </row>
    <row r="66" spans="1:13" x14ac:dyDescent="0.3">
      <c r="A66" s="4" t="s">
        <v>9</v>
      </c>
      <c r="B66" s="19">
        <v>0.33738261150113708</v>
      </c>
      <c r="C66" s="19">
        <v>1.29863572540928</v>
      </c>
      <c r="D66" s="19">
        <v>0.7733587324166955</v>
      </c>
      <c r="E66" s="13">
        <f t="shared" si="8"/>
        <v>0.33738261150113708</v>
      </c>
      <c r="G66" s="4" t="s">
        <v>9</v>
      </c>
      <c r="H66" s="44">
        <f t="shared" si="9"/>
        <v>1</v>
      </c>
      <c r="I66" s="44">
        <f t="shared" si="10"/>
        <v>0</v>
      </c>
      <c r="J66" s="44">
        <f t="shared" si="11"/>
        <v>0</v>
      </c>
    </row>
    <row r="67" spans="1:13" x14ac:dyDescent="0.3">
      <c r="A67" s="4" t="s">
        <v>10</v>
      </c>
      <c r="B67" s="19">
        <v>0.3877024379747645</v>
      </c>
      <c r="C67" s="19">
        <v>1.2310765530422572</v>
      </c>
      <c r="D67" s="19">
        <v>0.67557370359218283</v>
      </c>
      <c r="E67" s="13">
        <f t="shared" si="8"/>
        <v>0.3877024379747645</v>
      </c>
      <c r="G67" s="4" t="s">
        <v>10</v>
      </c>
      <c r="H67" s="44">
        <f t="shared" si="9"/>
        <v>1</v>
      </c>
      <c r="I67" s="44">
        <f t="shared" si="10"/>
        <v>0</v>
      </c>
      <c r="J67" s="44">
        <f t="shared" si="11"/>
        <v>0</v>
      </c>
    </row>
    <row r="68" spans="1:13" x14ac:dyDescent="0.3">
      <c r="A68" s="4" t="s">
        <v>11</v>
      </c>
      <c r="B68" s="19">
        <v>0.52334768330404713</v>
      </c>
      <c r="C68" s="19">
        <v>0.94316625906448381</v>
      </c>
      <c r="D68" s="19">
        <v>0.83336034311631568</v>
      </c>
      <c r="E68" s="13">
        <f t="shared" si="8"/>
        <v>0.52334768330404713</v>
      </c>
      <c r="G68" s="4" t="s">
        <v>11</v>
      </c>
      <c r="H68" s="44">
        <f t="shared" si="9"/>
        <v>1</v>
      </c>
      <c r="I68" s="44">
        <f t="shared" si="10"/>
        <v>0</v>
      </c>
      <c r="J68" s="44">
        <f t="shared" si="11"/>
        <v>0</v>
      </c>
    </row>
    <row r="69" spans="1:13" x14ac:dyDescent="0.3">
      <c r="A69" s="15" t="s">
        <v>12</v>
      </c>
      <c r="B69" s="19">
        <v>1.3239775420501225</v>
      </c>
      <c r="C69" s="19">
        <v>0</v>
      </c>
      <c r="D69" s="19">
        <v>1.6708824612413935</v>
      </c>
      <c r="E69" s="13">
        <f t="shared" si="8"/>
        <v>0</v>
      </c>
      <c r="G69" s="4" t="s">
        <v>12</v>
      </c>
      <c r="H69" s="44">
        <f t="shared" si="9"/>
        <v>0</v>
      </c>
      <c r="I69" s="44">
        <f t="shared" si="10"/>
        <v>1</v>
      </c>
      <c r="J69" s="44">
        <f t="shared" si="11"/>
        <v>0</v>
      </c>
    </row>
    <row r="70" spans="1:13" x14ac:dyDescent="0.3">
      <c r="A70" s="4" t="s">
        <v>14</v>
      </c>
      <c r="B70" s="19">
        <v>1.2263472985081365</v>
      </c>
      <c r="C70" s="19">
        <v>0.16140887640396415</v>
      </c>
      <c r="D70" s="19">
        <v>1.554123020771224</v>
      </c>
      <c r="E70" s="13">
        <f t="shared" si="8"/>
        <v>0.16140887640396415</v>
      </c>
      <c r="G70" s="4" t="s">
        <v>14</v>
      </c>
      <c r="H70" s="44">
        <f t="shared" si="9"/>
        <v>0</v>
      </c>
      <c r="I70" s="44">
        <f t="shared" si="10"/>
        <v>1</v>
      </c>
      <c r="J70" s="44">
        <f t="shared" si="11"/>
        <v>0</v>
      </c>
    </row>
    <row r="71" spans="1:13" x14ac:dyDescent="0.3">
      <c r="A71" s="4" t="s">
        <v>15</v>
      </c>
      <c r="B71" s="19">
        <v>0.73478773185746804</v>
      </c>
      <c r="C71" s="19">
        <v>1.5519376698830762</v>
      </c>
      <c r="D71" s="19">
        <v>0.27690911380416422</v>
      </c>
      <c r="E71" s="13">
        <f t="shared" si="8"/>
        <v>0.27690911380416422</v>
      </c>
      <c r="G71" s="4" t="s">
        <v>15</v>
      </c>
      <c r="H71" s="44">
        <f t="shared" si="9"/>
        <v>0</v>
      </c>
      <c r="I71" s="44">
        <f t="shared" si="10"/>
        <v>0</v>
      </c>
      <c r="J71" s="44">
        <f t="shared" si="11"/>
        <v>1</v>
      </c>
    </row>
    <row r="72" spans="1:13" x14ac:dyDescent="0.3">
      <c r="A72" s="4" t="s">
        <v>16</v>
      </c>
      <c r="B72" s="19">
        <v>0.68184658187953506</v>
      </c>
      <c r="C72" s="19">
        <v>1.4198430707394509</v>
      </c>
      <c r="D72" s="19">
        <v>0.34463931269013826</v>
      </c>
      <c r="E72" s="13">
        <f t="shared" si="8"/>
        <v>0.34463931269013826</v>
      </c>
      <c r="G72" s="4" t="s">
        <v>16</v>
      </c>
      <c r="H72" s="44">
        <f t="shared" si="9"/>
        <v>0</v>
      </c>
      <c r="I72" s="44">
        <f t="shared" si="10"/>
        <v>0</v>
      </c>
      <c r="J72" s="44">
        <f t="shared" si="11"/>
        <v>1</v>
      </c>
    </row>
    <row r="73" spans="1:13" x14ac:dyDescent="0.3">
      <c r="A73" s="4" t="s">
        <v>17</v>
      </c>
      <c r="B73" s="19">
        <v>0.86370120645214332</v>
      </c>
      <c r="C73" s="19">
        <v>1.3662886067046602</v>
      </c>
      <c r="D73" s="19">
        <v>0.54529528206049038</v>
      </c>
      <c r="E73" s="13">
        <f t="shared" si="8"/>
        <v>0.54529528206049038</v>
      </c>
      <c r="G73" s="4" t="s">
        <v>17</v>
      </c>
      <c r="H73" s="44">
        <f t="shared" si="9"/>
        <v>0</v>
      </c>
      <c r="I73" s="44">
        <f t="shared" si="10"/>
        <v>0</v>
      </c>
      <c r="J73" s="44">
        <f t="shared" si="11"/>
        <v>1</v>
      </c>
    </row>
    <row r="74" spans="1:13" x14ac:dyDescent="0.3">
      <c r="A74" s="4" t="s">
        <v>18</v>
      </c>
      <c r="B74" s="19">
        <v>1.350324414678443</v>
      </c>
      <c r="C74" s="19">
        <v>0.32711267615324652</v>
      </c>
      <c r="D74" s="19">
        <v>1.5299023539600478</v>
      </c>
      <c r="E74" s="13">
        <f t="shared" si="8"/>
        <v>0.32711267615324652</v>
      </c>
      <c r="G74" s="4" t="s">
        <v>18</v>
      </c>
      <c r="H74" s="44">
        <f t="shared" si="9"/>
        <v>0</v>
      </c>
      <c r="I74" s="44">
        <f t="shared" si="10"/>
        <v>1</v>
      </c>
      <c r="J74" s="44">
        <f t="shared" si="11"/>
        <v>0</v>
      </c>
    </row>
    <row r="75" spans="1:13" x14ac:dyDescent="0.3">
      <c r="A75" s="15" t="s">
        <v>19</v>
      </c>
      <c r="B75" s="19">
        <v>1.0008471342567418</v>
      </c>
      <c r="C75" s="19">
        <v>1.6708824612413935</v>
      </c>
      <c r="D75" s="19">
        <v>0</v>
      </c>
      <c r="E75" s="13">
        <f t="shared" si="8"/>
        <v>0</v>
      </c>
      <c r="G75" s="4" t="s">
        <v>19</v>
      </c>
      <c r="H75" s="44">
        <f t="shared" si="9"/>
        <v>0</v>
      </c>
      <c r="I75" s="44">
        <f t="shared" si="10"/>
        <v>0</v>
      </c>
      <c r="J75" s="44">
        <f t="shared" si="11"/>
        <v>1</v>
      </c>
    </row>
    <row r="76" spans="1:13" x14ac:dyDescent="0.3">
      <c r="A76" s="4" t="s">
        <v>20</v>
      </c>
      <c r="B76" s="19">
        <v>1.4209445897890771</v>
      </c>
      <c r="C76" s="19">
        <v>0.49454914714094222</v>
      </c>
      <c r="D76" s="19">
        <v>1.4925213522260767</v>
      </c>
      <c r="E76" s="13">
        <f t="shared" si="8"/>
        <v>0.49454914714094222</v>
      </c>
      <c r="G76" s="4" t="s">
        <v>20</v>
      </c>
      <c r="H76" s="44">
        <f t="shared" si="9"/>
        <v>0</v>
      </c>
      <c r="I76" s="44">
        <f t="shared" si="10"/>
        <v>1</v>
      </c>
      <c r="J76" s="44">
        <f t="shared" si="11"/>
        <v>0</v>
      </c>
    </row>
    <row r="78" spans="1:13" ht="39.6" x14ac:dyDescent="0.3">
      <c r="A78" s="1"/>
      <c r="B78" s="1"/>
      <c r="C78" s="3" t="s">
        <v>0</v>
      </c>
      <c r="D78" s="3" t="s">
        <v>1</v>
      </c>
      <c r="E78" s="3" t="s">
        <v>2</v>
      </c>
      <c r="F78" s="3" t="s">
        <v>3</v>
      </c>
      <c r="G78" s="3" t="s">
        <v>4</v>
      </c>
    </row>
    <row r="79" spans="1:13" x14ac:dyDescent="0.3">
      <c r="A79" s="33">
        <v>3</v>
      </c>
      <c r="B79" s="33" t="s">
        <v>5</v>
      </c>
      <c r="C79" s="34" t="s">
        <v>6</v>
      </c>
      <c r="D79" s="46">
        <v>0.61538461538461531</v>
      </c>
      <c r="E79" s="46">
        <v>0</v>
      </c>
      <c r="F79" s="46">
        <v>0.8222222222222223</v>
      </c>
      <c r="G79" s="46">
        <v>0.56521739130434789</v>
      </c>
      <c r="H79" s="8">
        <f>AVERAGE(D79:G83)</f>
        <v>0.49767744332961722</v>
      </c>
    </row>
    <row r="80" spans="1:13" x14ac:dyDescent="0.3">
      <c r="A80" s="33">
        <v>2</v>
      </c>
      <c r="B80" s="33" t="s">
        <v>7</v>
      </c>
      <c r="C80" s="34" t="s">
        <v>8</v>
      </c>
      <c r="D80" s="46">
        <v>0.23076923076923067</v>
      </c>
      <c r="E80" s="46">
        <v>7.6923076923076664E-2</v>
      </c>
      <c r="F80" s="46">
        <v>0.44444444444444442</v>
      </c>
      <c r="G80" s="46">
        <v>0.34782608695652178</v>
      </c>
    </row>
    <row r="81" spans="1:8" x14ac:dyDescent="0.3">
      <c r="A81" s="33">
        <v>3</v>
      </c>
      <c r="B81" s="33" t="s">
        <v>9</v>
      </c>
      <c r="C81" s="34" t="s">
        <v>6</v>
      </c>
      <c r="D81" s="46">
        <v>0.5</v>
      </c>
      <c r="E81" s="46">
        <v>0.23076923076923067</v>
      </c>
      <c r="F81" s="46">
        <v>0.8222222222222223</v>
      </c>
      <c r="G81" s="46">
        <v>0.78260869565217395</v>
      </c>
    </row>
    <row r="82" spans="1:8" x14ac:dyDescent="0.3">
      <c r="A82" s="33">
        <v>2</v>
      </c>
      <c r="B82" s="33" t="s">
        <v>10</v>
      </c>
      <c r="C82" s="34" t="s">
        <v>8</v>
      </c>
      <c r="D82" s="46">
        <v>0.61538461538461531</v>
      </c>
      <c r="E82" s="46">
        <v>0.38461538461538469</v>
      </c>
      <c r="F82" s="46">
        <v>0.84444444444444444</v>
      </c>
      <c r="G82" s="46">
        <v>0.60869565217391319</v>
      </c>
    </row>
    <row r="83" spans="1:8" x14ac:dyDescent="0.3">
      <c r="A83" s="33">
        <v>2</v>
      </c>
      <c r="B83" s="33" t="s">
        <v>11</v>
      </c>
      <c r="C83" s="34" t="s">
        <v>8</v>
      </c>
      <c r="D83" s="46">
        <v>0.5</v>
      </c>
      <c r="E83" s="46">
        <v>0.46153846153846134</v>
      </c>
      <c r="F83" s="46">
        <v>0.62222222222222223</v>
      </c>
      <c r="G83" s="46">
        <v>0.47826086956521746</v>
      </c>
    </row>
    <row r="84" spans="1:8" x14ac:dyDescent="0.3">
      <c r="A84" s="47">
        <v>1</v>
      </c>
      <c r="B84" s="47" t="s">
        <v>12</v>
      </c>
      <c r="C84" s="48" t="s">
        <v>13</v>
      </c>
      <c r="D84" s="49">
        <v>0</v>
      </c>
      <c r="E84" s="49">
        <v>0.61538461538461531</v>
      </c>
      <c r="F84" s="49">
        <v>0</v>
      </c>
      <c r="G84" s="49">
        <v>0</v>
      </c>
      <c r="H84" s="8">
        <f>AVERAGE(D84:G85,D89:G89,D91,D91:G91)</f>
        <v>0.24760530745185469</v>
      </c>
    </row>
    <row r="85" spans="1:8" x14ac:dyDescent="0.3">
      <c r="A85" s="47">
        <v>1</v>
      </c>
      <c r="B85" s="47" t="s">
        <v>14</v>
      </c>
      <c r="C85" s="48" t="s">
        <v>13</v>
      </c>
      <c r="D85" s="49">
        <v>0.15384615384615366</v>
      </c>
      <c r="E85" s="49">
        <v>0.61538461538461531</v>
      </c>
      <c r="F85" s="49">
        <v>2.2222222222222192E-2</v>
      </c>
      <c r="G85" s="49">
        <v>4.3478260869565209E-2</v>
      </c>
    </row>
    <row r="86" spans="1:8" x14ac:dyDescent="0.3">
      <c r="A86" s="36">
        <v>3</v>
      </c>
      <c r="B86" s="36" t="s">
        <v>15</v>
      </c>
      <c r="C86" s="37" t="s">
        <v>6</v>
      </c>
      <c r="D86" s="50">
        <v>0.80769230769230771</v>
      </c>
      <c r="E86" s="50">
        <v>0.61538461538461531</v>
      </c>
      <c r="F86" s="50">
        <v>1</v>
      </c>
      <c r="G86" s="50">
        <v>0.86956521739130443</v>
      </c>
      <c r="H86" s="8">
        <f>AVERAGE(D86:G88,D90:G90)</f>
        <v>0.82000418060200686</v>
      </c>
    </row>
    <row r="87" spans="1:8" x14ac:dyDescent="0.3">
      <c r="A87" s="36">
        <v>3</v>
      </c>
      <c r="B87" s="36" t="s">
        <v>16</v>
      </c>
      <c r="C87" s="37" t="s">
        <v>6</v>
      </c>
      <c r="D87" s="50">
        <v>0.80769230769230771</v>
      </c>
      <c r="E87" s="50">
        <v>0.61538461538461531</v>
      </c>
      <c r="F87" s="50">
        <v>0.8666666666666667</v>
      </c>
      <c r="G87" s="50">
        <v>0.78260869565217395</v>
      </c>
    </row>
    <row r="88" spans="1:8" x14ac:dyDescent="0.3">
      <c r="A88" s="36">
        <v>2</v>
      </c>
      <c r="B88" s="36" t="s">
        <v>17</v>
      </c>
      <c r="C88" s="37" t="s">
        <v>8</v>
      </c>
      <c r="D88" s="50">
        <v>1</v>
      </c>
      <c r="E88" s="50">
        <v>0.76923076923076938</v>
      </c>
      <c r="F88" s="50">
        <v>0.75555555555555565</v>
      </c>
      <c r="G88" s="50">
        <v>0.52173913043478259</v>
      </c>
    </row>
    <row r="89" spans="1:8" x14ac:dyDescent="0.3">
      <c r="A89" s="47">
        <v>1</v>
      </c>
      <c r="B89" s="47" t="s">
        <v>18</v>
      </c>
      <c r="C89" s="48" t="s">
        <v>13</v>
      </c>
      <c r="D89" s="49">
        <v>0.23076923076923067</v>
      </c>
      <c r="E89" s="49">
        <v>0.84615384615384603</v>
      </c>
      <c r="F89" s="49">
        <v>2.2222222222222192E-2</v>
      </c>
      <c r="G89" s="49">
        <v>0</v>
      </c>
    </row>
    <row r="90" spans="1:8" x14ac:dyDescent="0.3">
      <c r="A90" s="36">
        <v>3</v>
      </c>
      <c r="B90" s="36" t="s">
        <v>19</v>
      </c>
      <c r="C90" s="37" t="s">
        <v>6</v>
      </c>
      <c r="D90" s="50">
        <v>0.88461538461538469</v>
      </c>
      <c r="E90" s="50">
        <v>0.84615384615384603</v>
      </c>
      <c r="F90" s="50">
        <v>0.97777777777777786</v>
      </c>
      <c r="G90" s="50">
        <v>1</v>
      </c>
    </row>
    <row r="91" spans="1:8" x14ac:dyDescent="0.3">
      <c r="A91" s="47">
        <v>1</v>
      </c>
      <c r="B91" s="47" t="s">
        <v>20</v>
      </c>
      <c r="C91" s="48" t="s">
        <v>13</v>
      </c>
      <c r="D91" s="49">
        <v>0.30769230769230765</v>
      </c>
      <c r="E91" s="49">
        <v>1</v>
      </c>
      <c r="F91" s="49">
        <v>4.4444444444444432E-2</v>
      </c>
      <c r="G91" s="49">
        <v>0</v>
      </c>
    </row>
    <row r="92" spans="1:8" x14ac:dyDescent="0.3">
      <c r="C92" s="51" t="s">
        <v>63</v>
      </c>
    </row>
    <row r="93" spans="1:8" x14ac:dyDescent="0.3">
      <c r="C93" s="18" t="s">
        <v>32</v>
      </c>
      <c r="D93" s="10">
        <f>AVERAGE(D79:D83)</f>
        <v>0.49230769230769222</v>
      </c>
      <c r="E93" s="10">
        <f t="shared" ref="E93:F93" si="12">AVERAGE(E79:E83)</f>
        <v>0.23076923076923067</v>
      </c>
      <c r="F93" s="10">
        <f t="shared" si="12"/>
        <v>0.71111111111111114</v>
      </c>
      <c r="G93" s="10">
        <f>AVERAGE(G79:G83)</f>
        <v>0.55652173913043479</v>
      </c>
    </row>
    <row r="94" spans="1:8" x14ac:dyDescent="0.3">
      <c r="C94" s="18" t="s">
        <v>34</v>
      </c>
      <c r="D94" s="10">
        <f>AVERAGE(D84:D85,D89,D91)</f>
        <v>0.17307692307692302</v>
      </c>
      <c r="E94" s="10">
        <f t="shared" ref="E94:G94" si="13">AVERAGE(E84:E85,E89,E91)</f>
        <v>0.76923076923076916</v>
      </c>
      <c r="F94" s="10">
        <f t="shared" si="13"/>
        <v>2.2222222222222206E-2</v>
      </c>
      <c r="G94" s="10">
        <f t="shared" si="13"/>
        <v>1.0869565217391302E-2</v>
      </c>
    </row>
    <row r="95" spans="1:8" x14ac:dyDescent="0.3">
      <c r="C95" s="18" t="s">
        <v>35</v>
      </c>
      <c r="D95" s="10">
        <f>AVERAGE(D86:D88,D90)</f>
        <v>0.875</v>
      </c>
      <c r="E95" s="10">
        <f t="shared" ref="E95:G95" si="14">AVERAGE(E86:E88,E90)</f>
        <v>0.71153846153846145</v>
      </c>
      <c r="F95" s="10">
        <f t="shared" si="14"/>
        <v>0.9</v>
      </c>
      <c r="G95" s="10">
        <f t="shared" si="14"/>
        <v>0.7934782608695653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5514-40CA-495A-B3B2-1107DB57E5E2}">
  <dimension ref="A1:S121"/>
  <sheetViews>
    <sheetView tabSelected="1" topLeftCell="A101" workbookViewId="0">
      <selection activeCell="K113" sqref="K113"/>
    </sheetView>
  </sheetViews>
  <sheetFormatPr defaultRowHeight="14.4" x14ac:dyDescent="0.3"/>
  <cols>
    <col min="3" max="3" width="9.88671875" customWidth="1"/>
    <col min="6" max="6" width="9.44140625" customWidth="1"/>
    <col min="7" max="7" width="9.5546875" customWidth="1"/>
    <col min="10" max="10" width="10.6640625" customWidth="1"/>
    <col min="13" max="13" width="9.44140625" customWidth="1"/>
    <col min="14" max="14" width="9.5546875" customWidth="1"/>
  </cols>
  <sheetData>
    <row r="1" spans="1:7" ht="39.6" x14ac:dyDescent="0.3">
      <c r="A1" s="1"/>
      <c r="B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3">
      <c r="A2" s="4">
        <v>3</v>
      </c>
      <c r="B2" s="4" t="s">
        <v>5</v>
      </c>
      <c r="C2" s="5" t="s">
        <v>6</v>
      </c>
      <c r="D2" s="39">
        <v>6</v>
      </c>
      <c r="E2" s="39">
        <v>2.2000000000000002</v>
      </c>
      <c r="F2" s="39">
        <v>5</v>
      </c>
      <c r="G2" s="39">
        <v>1.5</v>
      </c>
    </row>
    <row r="3" spans="1:7" x14ac:dyDescent="0.3">
      <c r="A3" s="4">
        <v>2</v>
      </c>
      <c r="B3" s="4" t="s">
        <v>7</v>
      </c>
      <c r="C3" s="5" t="s">
        <v>8</v>
      </c>
      <c r="D3" s="39">
        <v>5</v>
      </c>
      <c r="E3" s="39">
        <v>2.2999999999999998</v>
      </c>
      <c r="F3" s="39">
        <v>3.3</v>
      </c>
      <c r="G3" s="39">
        <v>1</v>
      </c>
    </row>
    <row r="4" spans="1:7" x14ac:dyDescent="0.3">
      <c r="A4" s="4">
        <v>3</v>
      </c>
      <c r="B4" s="4" t="s">
        <v>9</v>
      </c>
      <c r="C4" s="5" t="s">
        <v>6</v>
      </c>
      <c r="D4" s="39">
        <v>5.7</v>
      </c>
      <c r="E4" s="39">
        <v>2.5</v>
      </c>
      <c r="F4" s="39">
        <v>5</v>
      </c>
      <c r="G4" s="39">
        <v>2</v>
      </c>
    </row>
    <row r="5" spans="1:7" x14ac:dyDescent="0.3">
      <c r="A5" s="4">
        <v>2</v>
      </c>
      <c r="B5" s="4" t="s">
        <v>10</v>
      </c>
      <c r="C5" s="5" t="s">
        <v>8</v>
      </c>
      <c r="D5" s="39">
        <v>6</v>
      </c>
      <c r="E5" s="39">
        <v>2.7</v>
      </c>
      <c r="F5" s="39">
        <v>5.0999999999999996</v>
      </c>
      <c r="G5" s="39">
        <v>1.6</v>
      </c>
    </row>
    <row r="6" spans="1:7" x14ac:dyDescent="0.3">
      <c r="A6" s="4">
        <v>2</v>
      </c>
      <c r="B6" s="4" t="s">
        <v>11</v>
      </c>
      <c r="C6" s="5" t="s">
        <v>8</v>
      </c>
      <c r="D6" s="39">
        <v>5.7</v>
      </c>
      <c r="E6" s="39">
        <v>2.8</v>
      </c>
      <c r="F6" s="39">
        <v>4.0999999999999996</v>
      </c>
      <c r="G6" s="39">
        <v>1.3</v>
      </c>
    </row>
    <row r="7" spans="1:7" x14ac:dyDescent="0.3">
      <c r="A7" s="4">
        <v>1</v>
      </c>
      <c r="B7" s="4" t="s">
        <v>12</v>
      </c>
      <c r="C7" s="5" t="s">
        <v>13</v>
      </c>
      <c r="D7" s="39">
        <v>4.4000000000000004</v>
      </c>
      <c r="E7" s="39">
        <v>3</v>
      </c>
      <c r="F7" s="39">
        <v>1.3</v>
      </c>
      <c r="G7" s="39">
        <v>0.2</v>
      </c>
    </row>
    <row r="8" spans="1:7" x14ac:dyDescent="0.3">
      <c r="A8" s="4">
        <v>1</v>
      </c>
      <c r="B8" s="4" t="s">
        <v>14</v>
      </c>
      <c r="C8" s="5" t="s">
        <v>13</v>
      </c>
      <c r="D8" s="39">
        <v>4.8</v>
      </c>
      <c r="E8" s="39">
        <v>3</v>
      </c>
      <c r="F8" s="39">
        <v>1.4</v>
      </c>
      <c r="G8" s="39">
        <v>0.3</v>
      </c>
    </row>
    <row r="9" spans="1:7" x14ac:dyDescent="0.3">
      <c r="A9" s="4">
        <v>3</v>
      </c>
      <c r="B9" s="4" t="s">
        <v>15</v>
      </c>
      <c r="C9" s="5" t="s">
        <v>6</v>
      </c>
      <c r="D9" s="39">
        <v>6.5</v>
      </c>
      <c r="E9" s="39">
        <v>3</v>
      </c>
      <c r="F9" s="39">
        <v>5.8</v>
      </c>
      <c r="G9" s="39">
        <v>2.2000000000000002</v>
      </c>
    </row>
    <row r="10" spans="1:7" x14ac:dyDescent="0.3">
      <c r="A10" s="4">
        <v>3</v>
      </c>
      <c r="B10" s="4" t="s">
        <v>16</v>
      </c>
      <c r="C10" s="5" t="s">
        <v>6</v>
      </c>
      <c r="D10" s="39">
        <v>6.5</v>
      </c>
      <c r="E10" s="39">
        <v>3</v>
      </c>
      <c r="F10" s="39">
        <v>5.2</v>
      </c>
      <c r="G10" s="39">
        <v>2</v>
      </c>
    </row>
    <row r="11" spans="1:7" x14ac:dyDescent="0.3">
      <c r="A11" s="4">
        <v>2</v>
      </c>
      <c r="B11" s="4" t="s">
        <v>17</v>
      </c>
      <c r="C11" s="5" t="s">
        <v>8</v>
      </c>
      <c r="D11" s="39">
        <v>7</v>
      </c>
      <c r="E11" s="39">
        <v>3.2</v>
      </c>
      <c r="F11" s="39">
        <v>4.7</v>
      </c>
      <c r="G11" s="39">
        <v>1.4</v>
      </c>
    </row>
    <row r="12" spans="1:7" x14ac:dyDescent="0.3">
      <c r="A12" s="4">
        <v>1</v>
      </c>
      <c r="B12" s="4" t="s">
        <v>18</v>
      </c>
      <c r="C12" s="5" t="s">
        <v>13</v>
      </c>
      <c r="D12" s="39">
        <v>5</v>
      </c>
      <c r="E12" s="39">
        <v>3.3</v>
      </c>
      <c r="F12" s="39">
        <v>1.4</v>
      </c>
      <c r="G12" s="39">
        <v>0.2</v>
      </c>
    </row>
    <row r="13" spans="1:7" x14ac:dyDescent="0.3">
      <c r="A13" s="4">
        <v>3</v>
      </c>
      <c r="B13" s="4" t="s">
        <v>19</v>
      </c>
      <c r="C13" s="5" t="s">
        <v>6</v>
      </c>
      <c r="D13" s="39">
        <v>6.7</v>
      </c>
      <c r="E13" s="39">
        <v>3.3</v>
      </c>
      <c r="F13" s="39">
        <v>5.7</v>
      </c>
      <c r="G13" s="39">
        <v>2.5</v>
      </c>
    </row>
    <row r="14" spans="1:7" x14ac:dyDescent="0.3">
      <c r="A14" s="4">
        <v>1</v>
      </c>
      <c r="B14" s="4" t="s">
        <v>20</v>
      </c>
      <c r="C14" s="5" t="s">
        <v>13</v>
      </c>
      <c r="D14" s="39">
        <v>5.2</v>
      </c>
      <c r="E14" s="39">
        <v>3.5</v>
      </c>
      <c r="F14" s="39">
        <v>1.5</v>
      </c>
      <c r="G14" s="39">
        <v>0.2</v>
      </c>
    </row>
    <row r="15" spans="1:7" x14ac:dyDescent="0.3">
      <c r="C15" s="9" t="s">
        <v>21</v>
      </c>
      <c r="D15" s="40">
        <f>MAX(D2:D14)</f>
        <v>7</v>
      </c>
      <c r="E15" s="40">
        <f t="shared" ref="E15:G15" si="0">MAX(E2:E14)</f>
        <v>3.5</v>
      </c>
      <c r="F15" s="40">
        <f t="shared" si="0"/>
        <v>5.8</v>
      </c>
      <c r="G15" s="40">
        <f t="shared" si="0"/>
        <v>2.5</v>
      </c>
    </row>
    <row r="16" spans="1:7" x14ac:dyDescent="0.3">
      <c r="C16" s="9" t="s">
        <v>22</v>
      </c>
      <c r="D16" s="40">
        <f>MIN(D2:D14)</f>
        <v>4.4000000000000004</v>
      </c>
      <c r="E16" s="40">
        <f t="shared" ref="E16:G16" si="1">MIN(E2:E14)</f>
        <v>2.2000000000000002</v>
      </c>
      <c r="F16" s="40">
        <f t="shared" si="1"/>
        <v>1.3</v>
      </c>
      <c r="G16" s="40">
        <f t="shared" si="1"/>
        <v>0.2</v>
      </c>
    </row>
    <row r="17" spans="1:7" x14ac:dyDescent="0.3">
      <c r="A17" t="s">
        <v>25</v>
      </c>
    </row>
    <row r="18" spans="1:7" ht="39.6" x14ac:dyDescent="0.3">
      <c r="A18" s="1"/>
      <c r="B18" s="1"/>
      <c r="C18" s="2" t="s">
        <v>0</v>
      </c>
      <c r="D18" s="3" t="s">
        <v>1</v>
      </c>
      <c r="E18" s="3" t="s">
        <v>2</v>
      </c>
      <c r="F18" s="3" t="s">
        <v>3</v>
      </c>
      <c r="G18" s="3" t="s">
        <v>4</v>
      </c>
    </row>
    <row r="19" spans="1:7" x14ac:dyDescent="0.3">
      <c r="A19" s="4">
        <v>3</v>
      </c>
      <c r="B19" s="4" t="s">
        <v>5</v>
      </c>
      <c r="C19" s="5" t="s">
        <v>6</v>
      </c>
      <c r="D19" s="39">
        <f>(D2-D$16)/(D$15-D$16)</f>
        <v>0.61538461538461531</v>
      </c>
      <c r="E19" s="39">
        <f t="shared" ref="E19:G19" si="2">(E2-E$16)/(E$15-E$16)</f>
        <v>0</v>
      </c>
      <c r="F19" s="39">
        <f t="shared" si="2"/>
        <v>0.8222222222222223</v>
      </c>
      <c r="G19" s="39">
        <f t="shared" si="2"/>
        <v>0.56521739130434789</v>
      </c>
    </row>
    <row r="20" spans="1:7" x14ac:dyDescent="0.3">
      <c r="A20" s="4">
        <v>2</v>
      </c>
      <c r="B20" s="4" t="s">
        <v>7</v>
      </c>
      <c r="C20" s="5" t="s">
        <v>8</v>
      </c>
      <c r="D20" s="39">
        <f t="shared" ref="D20:G31" si="3">(D3-D$16)/(D$15-D$16)</f>
        <v>0.23076923076923067</v>
      </c>
      <c r="E20" s="39">
        <f t="shared" si="3"/>
        <v>7.6923076923076664E-2</v>
      </c>
      <c r="F20" s="39">
        <f t="shared" si="3"/>
        <v>0.44444444444444442</v>
      </c>
      <c r="G20" s="39">
        <f t="shared" si="3"/>
        <v>0.34782608695652178</v>
      </c>
    </row>
    <row r="21" spans="1:7" x14ac:dyDescent="0.3">
      <c r="A21" s="4">
        <v>3</v>
      </c>
      <c r="B21" s="4" t="s">
        <v>9</v>
      </c>
      <c r="C21" s="5" t="s">
        <v>6</v>
      </c>
      <c r="D21" s="39">
        <f t="shared" si="3"/>
        <v>0.5</v>
      </c>
      <c r="E21" s="39">
        <f t="shared" si="3"/>
        <v>0.23076923076923067</v>
      </c>
      <c r="F21" s="39">
        <f t="shared" si="3"/>
        <v>0.8222222222222223</v>
      </c>
      <c r="G21" s="39">
        <f t="shared" si="3"/>
        <v>0.78260869565217395</v>
      </c>
    </row>
    <row r="22" spans="1:7" x14ac:dyDescent="0.3">
      <c r="A22" s="4">
        <v>2</v>
      </c>
      <c r="B22" s="4" t="s">
        <v>10</v>
      </c>
      <c r="C22" s="5" t="s">
        <v>8</v>
      </c>
      <c r="D22" s="39">
        <f t="shared" si="3"/>
        <v>0.61538461538461531</v>
      </c>
      <c r="E22" s="39">
        <f t="shared" si="3"/>
        <v>0.38461538461538469</v>
      </c>
      <c r="F22" s="39">
        <f t="shared" si="3"/>
        <v>0.84444444444444444</v>
      </c>
      <c r="G22" s="39">
        <f t="shared" si="3"/>
        <v>0.60869565217391319</v>
      </c>
    </row>
    <row r="23" spans="1:7" x14ac:dyDescent="0.3">
      <c r="A23" s="4">
        <v>2</v>
      </c>
      <c r="B23" s="4" t="s">
        <v>11</v>
      </c>
      <c r="C23" s="5" t="s">
        <v>8</v>
      </c>
      <c r="D23" s="39">
        <f t="shared" si="3"/>
        <v>0.5</v>
      </c>
      <c r="E23" s="39">
        <f t="shared" si="3"/>
        <v>0.46153846153846134</v>
      </c>
      <c r="F23" s="39">
        <f t="shared" si="3"/>
        <v>0.62222222222222223</v>
      </c>
      <c r="G23" s="39">
        <f t="shared" si="3"/>
        <v>0.47826086956521746</v>
      </c>
    </row>
    <row r="24" spans="1:7" x14ac:dyDescent="0.3">
      <c r="A24" s="4">
        <v>1</v>
      </c>
      <c r="B24" s="4" t="s">
        <v>12</v>
      </c>
      <c r="C24" s="5" t="s">
        <v>13</v>
      </c>
      <c r="D24" s="39">
        <f t="shared" si="3"/>
        <v>0</v>
      </c>
      <c r="E24" s="39">
        <f t="shared" si="3"/>
        <v>0.61538461538461531</v>
      </c>
      <c r="F24" s="39">
        <f t="shared" si="3"/>
        <v>0</v>
      </c>
      <c r="G24" s="39">
        <f t="shared" si="3"/>
        <v>0</v>
      </c>
    </row>
    <row r="25" spans="1:7" x14ac:dyDescent="0.3">
      <c r="A25" s="4">
        <v>1</v>
      </c>
      <c r="B25" s="4" t="s">
        <v>14</v>
      </c>
      <c r="C25" s="5" t="s">
        <v>13</v>
      </c>
      <c r="D25" s="39">
        <f t="shared" si="3"/>
        <v>0.15384615384615366</v>
      </c>
      <c r="E25" s="39">
        <f t="shared" si="3"/>
        <v>0.61538461538461531</v>
      </c>
      <c r="F25" s="39">
        <f t="shared" si="3"/>
        <v>2.2222222222222192E-2</v>
      </c>
      <c r="G25" s="39">
        <f t="shared" si="3"/>
        <v>4.3478260869565209E-2</v>
      </c>
    </row>
    <row r="26" spans="1:7" x14ac:dyDescent="0.3">
      <c r="A26" s="4">
        <v>3</v>
      </c>
      <c r="B26" s="4" t="s">
        <v>15</v>
      </c>
      <c r="C26" s="5" t="s">
        <v>6</v>
      </c>
      <c r="D26" s="39">
        <f t="shared" si="3"/>
        <v>0.80769230769230771</v>
      </c>
      <c r="E26" s="39">
        <f t="shared" si="3"/>
        <v>0.61538461538461531</v>
      </c>
      <c r="F26" s="39">
        <f t="shared" si="3"/>
        <v>1</v>
      </c>
      <c r="G26" s="39">
        <f t="shared" si="3"/>
        <v>0.86956521739130443</v>
      </c>
    </row>
    <row r="27" spans="1:7" x14ac:dyDescent="0.3">
      <c r="A27" s="4">
        <v>3</v>
      </c>
      <c r="B27" s="4" t="s">
        <v>16</v>
      </c>
      <c r="C27" s="5" t="s">
        <v>6</v>
      </c>
      <c r="D27" s="39">
        <f t="shared" si="3"/>
        <v>0.80769230769230771</v>
      </c>
      <c r="E27" s="39">
        <f t="shared" si="3"/>
        <v>0.61538461538461531</v>
      </c>
      <c r="F27" s="39">
        <f t="shared" si="3"/>
        <v>0.8666666666666667</v>
      </c>
      <c r="G27" s="39">
        <f t="shared" si="3"/>
        <v>0.78260869565217395</v>
      </c>
    </row>
    <row r="28" spans="1:7" x14ac:dyDescent="0.3">
      <c r="A28" s="4">
        <v>2</v>
      </c>
      <c r="B28" s="4" t="s">
        <v>17</v>
      </c>
      <c r="C28" s="5" t="s">
        <v>8</v>
      </c>
      <c r="D28" s="39">
        <f t="shared" si="3"/>
        <v>1</v>
      </c>
      <c r="E28" s="39">
        <f t="shared" si="3"/>
        <v>0.76923076923076938</v>
      </c>
      <c r="F28" s="39">
        <f t="shared" si="3"/>
        <v>0.75555555555555565</v>
      </c>
      <c r="G28" s="39">
        <f t="shared" si="3"/>
        <v>0.52173913043478259</v>
      </c>
    </row>
    <row r="29" spans="1:7" x14ac:dyDescent="0.3">
      <c r="A29" s="4">
        <v>1</v>
      </c>
      <c r="B29" s="4" t="s">
        <v>18</v>
      </c>
      <c r="C29" s="5" t="s">
        <v>13</v>
      </c>
      <c r="D29" s="39">
        <f t="shared" si="3"/>
        <v>0.23076923076923067</v>
      </c>
      <c r="E29" s="39">
        <f t="shared" si="3"/>
        <v>0.84615384615384603</v>
      </c>
      <c r="F29" s="39">
        <f t="shared" si="3"/>
        <v>2.2222222222222192E-2</v>
      </c>
      <c r="G29" s="39">
        <f t="shared" si="3"/>
        <v>0</v>
      </c>
    </row>
    <row r="30" spans="1:7" x14ac:dyDescent="0.3">
      <c r="A30" s="4">
        <v>3</v>
      </c>
      <c r="B30" s="4" t="s">
        <v>19</v>
      </c>
      <c r="C30" s="5" t="s">
        <v>6</v>
      </c>
      <c r="D30" s="39">
        <f t="shared" si="3"/>
        <v>0.88461538461538469</v>
      </c>
      <c r="E30" s="39">
        <f t="shared" si="3"/>
        <v>0.84615384615384603</v>
      </c>
      <c r="F30" s="39">
        <f t="shared" si="3"/>
        <v>0.97777777777777786</v>
      </c>
      <c r="G30" s="39">
        <f t="shared" si="3"/>
        <v>1</v>
      </c>
    </row>
    <row r="31" spans="1:7" x14ac:dyDescent="0.3">
      <c r="A31" s="4">
        <v>1</v>
      </c>
      <c r="B31" s="4" t="s">
        <v>20</v>
      </c>
      <c r="C31" s="5" t="s">
        <v>13</v>
      </c>
      <c r="D31" s="39">
        <f t="shared" si="3"/>
        <v>0.30769230769230765</v>
      </c>
      <c r="E31" s="39">
        <f t="shared" si="3"/>
        <v>1</v>
      </c>
      <c r="F31" s="39">
        <f>(F14-F$16)/(F$15-F$16)</f>
        <v>4.4444444444444432E-2</v>
      </c>
      <c r="G31" s="39">
        <f t="shared" si="3"/>
        <v>0</v>
      </c>
    </row>
    <row r="33" spans="1:16" x14ac:dyDescent="0.3">
      <c r="A33" t="s">
        <v>23</v>
      </c>
    </row>
    <row r="34" spans="1:16" x14ac:dyDescent="0.3">
      <c r="A34" s="18" t="s">
        <v>24</v>
      </c>
      <c r="B34" s="4" t="s">
        <v>5</v>
      </c>
      <c r="C34" s="4" t="s">
        <v>7</v>
      </c>
      <c r="D34" s="4" t="s">
        <v>9</v>
      </c>
      <c r="E34" s="4" t="s">
        <v>10</v>
      </c>
      <c r="F34" s="4" t="s">
        <v>11</v>
      </c>
      <c r="G34" s="15" t="s">
        <v>12</v>
      </c>
      <c r="H34" s="4" t="s">
        <v>14</v>
      </c>
      <c r="I34" s="4" t="s">
        <v>15</v>
      </c>
      <c r="J34" s="4" t="s">
        <v>16</v>
      </c>
      <c r="K34" s="4" t="s">
        <v>17</v>
      </c>
      <c r="L34" s="4" t="s">
        <v>18</v>
      </c>
      <c r="M34" s="15" t="s">
        <v>19</v>
      </c>
      <c r="N34" s="4" t="s">
        <v>20</v>
      </c>
      <c r="O34" s="4" t="s">
        <v>56</v>
      </c>
    </row>
    <row r="35" spans="1:16" x14ac:dyDescent="0.3">
      <c r="A35" s="4" t="s">
        <v>5</v>
      </c>
      <c r="B35" s="12"/>
      <c r="C35" s="12">
        <v>0.58636267142010257</v>
      </c>
      <c r="D35" s="12">
        <v>0.33738261150113708</v>
      </c>
      <c r="E35" s="12">
        <v>0.3877024379747645</v>
      </c>
      <c r="F35" s="12">
        <v>0.52334768330404713</v>
      </c>
      <c r="G35" s="16">
        <v>1.3239775420501225</v>
      </c>
      <c r="H35" s="12">
        <v>1.2263472985081365</v>
      </c>
      <c r="I35" s="12">
        <v>0.73478773185746804</v>
      </c>
      <c r="J35" s="12">
        <v>0.68184658187953506</v>
      </c>
      <c r="K35" s="12">
        <v>0.86370120645214332</v>
      </c>
      <c r="L35" s="12">
        <v>1.350324414678443</v>
      </c>
      <c r="M35" s="16">
        <v>1.0008471342567418</v>
      </c>
      <c r="N35" s="12">
        <v>1.4209445897890771</v>
      </c>
      <c r="O35" s="12">
        <f>MAX(B35:N35)</f>
        <v>1.4209445897890771</v>
      </c>
      <c r="P35" t="str">
        <f>IF(O35=$O$48,"max","")</f>
        <v/>
      </c>
    </row>
    <row r="36" spans="1:16" x14ac:dyDescent="0.3">
      <c r="A36" s="4" t="s">
        <v>7</v>
      </c>
      <c r="B36" s="12">
        <v>0.58636267142010257</v>
      </c>
      <c r="C36" s="12"/>
      <c r="D36" s="12">
        <v>0.65414510038733686</v>
      </c>
      <c r="E36" s="12">
        <v>0.68604408047338261</v>
      </c>
      <c r="F36" s="12">
        <v>0.51868330604446367</v>
      </c>
      <c r="G36" s="16">
        <v>0.81345504930340573</v>
      </c>
      <c r="H36" s="12">
        <v>0.75283277847594332</v>
      </c>
      <c r="I36" s="12">
        <v>1.097102894273934</v>
      </c>
      <c r="J36" s="12">
        <v>0.99503195267851874</v>
      </c>
      <c r="K36" s="12">
        <v>1.0945509523582837</v>
      </c>
      <c r="L36" s="12">
        <v>0.94391237307131359</v>
      </c>
      <c r="M36" s="16">
        <v>1.3149167374893578</v>
      </c>
      <c r="N36" s="12">
        <v>1.0672259144379692</v>
      </c>
      <c r="O36" s="12">
        <f t="shared" ref="O36:O47" si="4">MAX(B36:N36)</f>
        <v>1.3149167374893578</v>
      </c>
      <c r="P36" t="str">
        <f t="shared" ref="P36:P47" si="5">IF(O36=$O$48,"max","")</f>
        <v/>
      </c>
    </row>
    <row r="37" spans="1:16" x14ac:dyDescent="0.3">
      <c r="A37" s="4" t="s">
        <v>9</v>
      </c>
      <c r="B37" s="12">
        <v>0.33738261150113708</v>
      </c>
      <c r="C37" s="12">
        <v>0.65414510038733686</v>
      </c>
      <c r="D37" s="12"/>
      <c r="E37" s="12">
        <v>0.2602341683428126</v>
      </c>
      <c r="F37" s="12">
        <v>0.43114039141987009</v>
      </c>
      <c r="G37" s="16">
        <v>1.29863572540928</v>
      </c>
      <c r="H37" s="12">
        <v>1.2058462915777739</v>
      </c>
      <c r="I37" s="12">
        <v>0.53082004977245423</v>
      </c>
      <c r="J37" s="12">
        <v>0.49454914714094222</v>
      </c>
      <c r="K37" s="12">
        <v>0.78258431041231746</v>
      </c>
      <c r="L37" s="12">
        <v>1.305243196673731</v>
      </c>
      <c r="M37" s="16">
        <v>0.7733587324166955</v>
      </c>
      <c r="N37" s="12">
        <v>1.3587173609575345</v>
      </c>
      <c r="O37" s="12">
        <f t="shared" si="4"/>
        <v>1.3587173609575345</v>
      </c>
      <c r="P37" t="str">
        <f t="shared" si="5"/>
        <v/>
      </c>
    </row>
    <row r="38" spans="1:16" x14ac:dyDescent="0.3">
      <c r="A38" s="4" t="s">
        <v>10</v>
      </c>
      <c r="B38" s="12">
        <v>0.3877024379747645</v>
      </c>
      <c r="C38" s="12">
        <v>0.68604408047338261</v>
      </c>
      <c r="D38" s="12">
        <v>0.2602341683428126</v>
      </c>
      <c r="E38" s="12"/>
      <c r="F38" s="12">
        <v>0.29262043297474905</v>
      </c>
      <c r="G38" s="16">
        <v>1.2310765530422572</v>
      </c>
      <c r="H38" s="12">
        <v>1.1232952735136272</v>
      </c>
      <c r="I38" s="12">
        <v>0.42718514406687974</v>
      </c>
      <c r="J38" s="12">
        <v>0.34781641744302089</v>
      </c>
      <c r="K38" s="12">
        <v>0.55796116299125131</v>
      </c>
      <c r="L38" s="12">
        <v>1.1863838018337931</v>
      </c>
      <c r="M38" s="16">
        <v>0.67557370359218283</v>
      </c>
      <c r="N38" s="12">
        <v>1.2181474369059413</v>
      </c>
      <c r="O38" s="12">
        <f t="shared" si="4"/>
        <v>1.2310765530422572</v>
      </c>
      <c r="P38" t="str">
        <f t="shared" si="5"/>
        <v/>
      </c>
    </row>
    <row r="39" spans="1:16" x14ac:dyDescent="0.3">
      <c r="A39" s="4" t="s">
        <v>11</v>
      </c>
      <c r="B39" s="12">
        <v>0.52334768330404713</v>
      </c>
      <c r="C39" s="12">
        <v>0.51868330604446367</v>
      </c>
      <c r="D39" s="12">
        <v>0.43114039141987009</v>
      </c>
      <c r="E39" s="12">
        <v>0.29262043297474905</v>
      </c>
      <c r="F39" s="12"/>
      <c r="G39" s="16">
        <v>0.94316625906448381</v>
      </c>
      <c r="H39" s="12">
        <v>0.83218209610910998</v>
      </c>
      <c r="I39" s="12">
        <v>0.6435668864046592</v>
      </c>
      <c r="J39" s="12">
        <v>0.52031133077214609</v>
      </c>
      <c r="K39" s="12">
        <v>0.60360806253647548</v>
      </c>
      <c r="L39" s="12">
        <v>0.89952635344425014</v>
      </c>
      <c r="M39" s="16">
        <v>0.83336034311631568</v>
      </c>
      <c r="N39" s="12">
        <v>0.94312443334598339</v>
      </c>
      <c r="O39" s="12">
        <f t="shared" si="4"/>
        <v>0.94316625906448381</v>
      </c>
      <c r="P39" t="str">
        <f t="shared" si="5"/>
        <v/>
      </c>
    </row>
    <row r="40" spans="1:16" x14ac:dyDescent="0.3">
      <c r="A40" s="15" t="s">
        <v>12</v>
      </c>
      <c r="B40" s="16">
        <v>1.3239775420501225</v>
      </c>
      <c r="C40" s="16">
        <v>0.81345504930340573</v>
      </c>
      <c r="D40" s="16">
        <v>1.29863572540928</v>
      </c>
      <c r="E40" s="16">
        <v>1.2310765530422572</v>
      </c>
      <c r="F40" s="16">
        <v>0.94316625906448381</v>
      </c>
      <c r="G40" s="16"/>
      <c r="H40" s="16">
        <v>0.16140887640396415</v>
      </c>
      <c r="I40" s="16">
        <v>1.5519376698830762</v>
      </c>
      <c r="J40" s="16">
        <v>1.4198430707394509</v>
      </c>
      <c r="K40" s="16">
        <v>1.3662886067046602</v>
      </c>
      <c r="L40" s="16">
        <v>0.32711267615324652</v>
      </c>
      <c r="M40" s="16">
        <v>1.6708824612413935</v>
      </c>
      <c r="N40" s="16">
        <v>0.49454914714094222</v>
      </c>
      <c r="O40" s="41">
        <f t="shared" si="4"/>
        <v>1.6708824612413935</v>
      </c>
      <c r="P40" t="str">
        <f t="shared" si="5"/>
        <v>max</v>
      </c>
    </row>
    <row r="41" spans="1:16" x14ac:dyDescent="0.3">
      <c r="A41" s="4" t="s">
        <v>14</v>
      </c>
      <c r="B41" s="12">
        <v>1.2263472985081365</v>
      </c>
      <c r="C41" s="12">
        <v>0.75283277847594332</v>
      </c>
      <c r="D41" s="12">
        <v>1.2058462915777739</v>
      </c>
      <c r="E41" s="12">
        <v>1.1232952735136272</v>
      </c>
      <c r="F41" s="12">
        <v>0.83218209610910998</v>
      </c>
      <c r="G41" s="16">
        <v>0.16140887640396415</v>
      </c>
      <c r="H41" s="12"/>
      <c r="I41" s="12">
        <v>1.4373530656560372</v>
      </c>
      <c r="J41" s="12">
        <v>1.2988129242790987</v>
      </c>
      <c r="K41" s="12">
        <v>1.2272555591844991</v>
      </c>
      <c r="L41" s="12">
        <v>0.24710717675004515</v>
      </c>
      <c r="M41" s="16">
        <v>1.554123020771224</v>
      </c>
      <c r="N41" s="12">
        <v>0.41711127947447135</v>
      </c>
      <c r="O41" s="12">
        <f t="shared" si="4"/>
        <v>1.554123020771224</v>
      </c>
      <c r="P41" t="str">
        <f t="shared" si="5"/>
        <v/>
      </c>
    </row>
    <row r="42" spans="1:16" x14ac:dyDescent="0.3">
      <c r="A42" s="4" t="s">
        <v>15</v>
      </c>
      <c r="B42" s="19">
        <v>0.73478773185746804</v>
      </c>
      <c r="C42" s="19">
        <v>1.097102894273934</v>
      </c>
      <c r="D42" s="19">
        <v>0.53082004977245423</v>
      </c>
      <c r="E42" s="19">
        <v>0.42718514406687974</v>
      </c>
      <c r="F42" s="19">
        <v>0.6435668864046592</v>
      </c>
      <c r="G42" s="16">
        <v>1.5519376698830762</v>
      </c>
      <c r="H42" s="19">
        <v>1.4373530656560372</v>
      </c>
      <c r="I42" s="19"/>
      <c r="J42" s="19">
        <v>0.15918295904633023</v>
      </c>
      <c r="K42" s="19">
        <v>0.4913114702113146</v>
      </c>
      <c r="L42" s="19">
        <v>1.4485467629900834</v>
      </c>
      <c r="M42" s="16">
        <v>0.27690911380416422</v>
      </c>
      <c r="N42" s="19">
        <v>1.437761830461747</v>
      </c>
      <c r="O42" s="12">
        <f t="shared" si="4"/>
        <v>1.5519376698830762</v>
      </c>
      <c r="P42" t="str">
        <f t="shared" si="5"/>
        <v/>
      </c>
    </row>
    <row r="43" spans="1:16" x14ac:dyDescent="0.3">
      <c r="A43" s="4" t="s">
        <v>16</v>
      </c>
      <c r="B43" s="19">
        <v>0.68184658187953506</v>
      </c>
      <c r="C43" s="19">
        <v>0.99503195267851874</v>
      </c>
      <c r="D43" s="19">
        <v>0.49454914714094222</v>
      </c>
      <c r="E43" s="19">
        <v>0.34781641744302089</v>
      </c>
      <c r="F43" s="19">
        <v>0.52031133077214609</v>
      </c>
      <c r="G43" s="16">
        <v>1.4198430707394509</v>
      </c>
      <c r="H43" s="19">
        <v>1.2988129242790987</v>
      </c>
      <c r="I43" s="19">
        <v>0.15918295904633023</v>
      </c>
      <c r="J43" s="19"/>
      <c r="K43" s="19">
        <v>0.37556556903292004</v>
      </c>
      <c r="L43" s="19">
        <v>1.3083032770805463</v>
      </c>
      <c r="M43" s="16">
        <v>0.34463931269013826</v>
      </c>
      <c r="N43" s="19">
        <v>1.29863572540928</v>
      </c>
      <c r="O43" s="12">
        <f t="shared" si="4"/>
        <v>1.4198430707394509</v>
      </c>
      <c r="P43" t="str">
        <f t="shared" si="5"/>
        <v/>
      </c>
    </row>
    <row r="44" spans="1:16" x14ac:dyDescent="0.3">
      <c r="A44" s="4" t="s">
        <v>17</v>
      </c>
      <c r="B44" s="12">
        <v>0.86370120645214332</v>
      </c>
      <c r="C44" s="12">
        <v>1.0945509523582837</v>
      </c>
      <c r="D44" s="12">
        <v>0.78258431041231746</v>
      </c>
      <c r="E44" s="12">
        <v>0.55796116299125131</v>
      </c>
      <c r="F44" s="12">
        <v>0.60360806253647548</v>
      </c>
      <c r="G44" s="16">
        <v>1.3662886067046602</v>
      </c>
      <c r="H44" s="12">
        <v>1.2272555591844991</v>
      </c>
      <c r="I44" s="12">
        <v>0.4913114702113146</v>
      </c>
      <c r="J44" s="12">
        <v>0.37556556903292004</v>
      </c>
      <c r="K44" s="12"/>
      <c r="L44" s="12">
        <v>1.18643273475545</v>
      </c>
      <c r="M44" s="16">
        <v>0.54529528206049038</v>
      </c>
      <c r="N44" s="12">
        <v>1.1447423776862402</v>
      </c>
      <c r="O44" s="12">
        <f t="shared" si="4"/>
        <v>1.3662886067046602</v>
      </c>
      <c r="P44" t="str">
        <f t="shared" si="5"/>
        <v/>
      </c>
    </row>
    <row r="45" spans="1:16" x14ac:dyDescent="0.3">
      <c r="A45" s="4" t="s">
        <v>18</v>
      </c>
      <c r="B45" s="12">
        <v>1.350324414678443</v>
      </c>
      <c r="C45" s="12">
        <v>0.94391237307131359</v>
      </c>
      <c r="D45" s="12">
        <v>1.305243196673731</v>
      </c>
      <c r="E45" s="12">
        <v>1.1863838018337931</v>
      </c>
      <c r="F45" s="12">
        <v>0.89952635344425014</v>
      </c>
      <c r="G45" s="16">
        <v>0.32711267615324652</v>
      </c>
      <c r="H45" s="12">
        <v>0.24710717675004515</v>
      </c>
      <c r="I45" s="12">
        <v>1.4485467629900834</v>
      </c>
      <c r="J45" s="12">
        <v>1.3083032770805463</v>
      </c>
      <c r="K45" s="12">
        <v>1.18643273475545</v>
      </c>
      <c r="L45" s="12"/>
      <c r="M45" s="16">
        <v>1.5299023539600478</v>
      </c>
      <c r="N45" s="12">
        <v>0.17343478883160068</v>
      </c>
      <c r="O45" s="12">
        <f t="shared" si="4"/>
        <v>1.5299023539600478</v>
      </c>
      <c r="P45" t="str">
        <f t="shared" si="5"/>
        <v/>
      </c>
    </row>
    <row r="46" spans="1:16" x14ac:dyDescent="0.3">
      <c r="A46" s="15" t="s">
        <v>19</v>
      </c>
      <c r="B46" s="16">
        <v>1.0008471342567418</v>
      </c>
      <c r="C46" s="16">
        <v>1.3149167374893578</v>
      </c>
      <c r="D46" s="16">
        <v>0.7733587324166955</v>
      </c>
      <c r="E46" s="16">
        <v>0.67557370359218283</v>
      </c>
      <c r="F46" s="16">
        <v>0.83336034311631568</v>
      </c>
      <c r="G46" s="16">
        <v>1.6708824612413935</v>
      </c>
      <c r="H46" s="16">
        <v>1.554123020771224</v>
      </c>
      <c r="I46" s="16">
        <v>0.27690911380416422</v>
      </c>
      <c r="J46" s="16">
        <v>0.34463931269013826</v>
      </c>
      <c r="K46" s="16">
        <v>0.54529528206049038</v>
      </c>
      <c r="L46" s="16">
        <v>1.5299023539600478</v>
      </c>
      <c r="M46" s="16"/>
      <c r="N46" s="16">
        <v>1.4925213522260767</v>
      </c>
      <c r="O46" s="41">
        <f t="shared" si="4"/>
        <v>1.6708824612413935</v>
      </c>
      <c r="P46" t="str">
        <f t="shared" si="5"/>
        <v>max</v>
      </c>
    </row>
    <row r="47" spans="1:16" x14ac:dyDescent="0.3">
      <c r="A47" s="4" t="s">
        <v>20</v>
      </c>
      <c r="B47" s="12">
        <v>1.4209445897890771</v>
      </c>
      <c r="C47" s="12">
        <v>1.0672259144379692</v>
      </c>
      <c r="D47" s="12">
        <v>1.3587173609575345</v>
      </c>
      <c r="E47" s="12">
        <v>1.2181474369059413</v>
      </c>
      <c r="F47" s="12">
        <v>0.94312443334598339</v>
      </c>
      <c r="G47" s="16">
        <v>0.49454914714094222</v>
      </c>
      <c r="H47" s="12">
        <v>0.41711127947447135</v>
      </c>
      <c r="I47" s="12">
        <v>1.437761830461747</v>
      </c>
      <c r="J47" s="12">
        <v>1.29863572540928</v>
      </c>
      <c r="K47" s="12">
        <v>1.1447423776862402</v>
      </c>
      <c r="L47" s="12">
        <v>0.17343478883160068</v>
      </c>
      <c r="M47" s="16">
        <v>1.4925213522260767</v>
      </c>
      <c r="N47" s="12"/>
      <c r="O47" s="12">
        <f t="shared" si="4"/>
        <v>1.4925213522260767</v>
      </c>
      <c r="P47" t="str">
        <f t="shared" si="5"/>
        <v/>
      </c>
    </row>
    <row r="48" spans="1:16" x14ac:dyDescent="0.3">
      <c r="O48" s="13">
        <f>MAX(O35:O47)</f>
        <v>1.6708824612413935</v>
      </c>
    </row>
    <row r="49" spans="1:16" x14ac:dyDescent="0.3">
      <c r="B49" s="15" t="s">
        <v>12</v>
      </c>
      <c r="C49" s="15" t="s">
        <v>19</v>
      </c>
    </row>
    <row r="50" spans="1:16" x14ac:dyDescent="0.3">
      <c r="A50" s="33" t="s">
        <v>5</v>
      </c>
      <c r="B50" s="42">
        <v>1.3239775420501225</v>
      </c>
      <c r="C50" s="42">
        <v>1.0008471342567418</v>
      </c>
      <c r="D50" s="43">
        <f>MIN(B50:C50)</f>
        <v>1.0008471342567418</v>
      </c>
    </row>
    <row r="51" spans="1:16" x14ac:dyDescent="0.3">
      <c r="A51" s="4" t="s">
        <v>7</v>
      </c>
      <c r="B51" s="19">
        <v>0.81345504930340573</v>
      </c>
      <c r="C51" s="19">
        <v>1.3149167374893578</v>
      </c>
      <c r="D51" s="13">
        <f t="shared" ref="D51:D60" si="6">MIN(B51:C51)</f>
        <v>0.81345504930340573</v>
      </c>
    </row>
    <row r="52" spans="1:16" x14ac:dyDescent="0.3">
      <c r="A52" s="4" t="s">
        <v>9</v>
      </c>
      <c r="B52" s="19">
        <v>1.29863572540928</v>
      </c>
      <c r="C52" s="19">
        <v>0.7733587324166955</v>
      </c>
      <c r="D52" s="13">
        <f t="shared" si="6"/>
        <v>0.7733587324166955</v>
      </c>
    </row>
    <row r="53" spans="1:16" x14ac:dyDescent="0.3">
      <c r="A53" s="4" t="s">
        <v>10</v>
      </c>
      <c r="B53" s="19">
        <v>1.2310765530422572</v>
      </c>
      <c r="C53" s="19">
        <v>0.67557370359218283</v>
      </c>
      <c r="D53" s="13">
        <f t="shared" si="6"/>
        <v>0.67557370359218283</v>
      </c>
    </row>
    <row r="54" spans="1:16" x14ac:dyDescent="0.3">
      <c r="A54" s="4" t="s">
        <v>11</v>
      </c>
      <c r="B54" s="19">
        <v>0.94316625906448381</v>
      </c>
      <c r="C54" s="19">
        <v>0.83336034311631568</v>
      </c>
      <c r="D54" s="13">
        <f t="shared" si="6"/>
        <v>0.83336034311631568</v>
      </c>
    </row>
    <row r="55" spans="1:16" x14ac:dyDescent="0.3">
      <c r="A55" s="4" t="s">
        <v>14</v>
      </c>
      <c r="B55" s="19">
        <v>0.16140887640396415</v>
      </c>
      <c r="C55" s="19">
        <v>1.554123020771224</v>
      </c>
      <c r="D55" s="13">
        <f t="shared" si="6"/>
        <v>0.16140887640396415</v>
      </c>
    </row>
    <row r="56" spans="1:16" x14ac:dyDescent="0.3">
      <c r="A56" s="4" t="s">
        <v>15</v>
      </c>
      <c r="B56" s="19">
        <v>1.5519376698830762</v>
      </c>
      <c r="C56" s="19">
        <v>0.27690911380416422</v>
      </c>
      <c r="D56" s="13">
        <f t="shared" si="6"/>
        <v>0.27690911380416422</v>
      </c>
    </row>
    <row r="57" spans="1:16" x14ac:dyDescent="0.3">
      <c r="A57" s="4" t="s">
        <v>16</v>
      </c>
      <c r="B57" s="19">
        <v>1.4198430707394509</v>
      </c>
      <c r="C57" s="19">
        <v>0.34463931269013826</v>
      </c>
      <c r="D57" s="13">
        <f t="shared" si="6"/>
        <v>0.34463931269013826</v>
      </c>
    </row>
    <row r="58" spans="1:16" x14ac:dyDescent="0.3">
      <c r="A58" s="4" t="s">
        <v>17</v>
      </c>
      <c r="B58" s="19">
        <v>1.3662886067046602</v>
      </c>
      <c r="C58" s="19">
        <v>0.54529528206049038</v>
      </c>
      <c r="D58" s="13">
        <f t="shared" si="6"/>
        <v>0.54529528206049038</v>
      </c>
    </row>
    <row r="59" spans="1:16" x14ac:dyDescent="0.3">
      <c r="A59" s="4" t="s">
        <v>18</v>
      </c>
      <c r="B59" s="19">
        <v>0.32711267615324652</v>
      </c>
      <c r="C59" s="19">
        <v>1.5299023539600478</v>
      </c>
      <c r="D59" s="13">
        <f t="shared" si="6"/>
        <v>0.32711267615324652</v>
      </c>
    </row>
    <row r="60" spans="1:16" x14ac:dyDescent="0.3">
      <c r="A60" s="4" t="s">
        <v>20</v>
      </c>
      <c r="B60" s="19">
        <v>0.49454914714094222</v>
      </c>
      <c r="C60" s="19">
        <v>1.4925213522260767</v>
      </c>
      <c r="D60" s="13">
        <f t="shared" si="6"/>
        <v>0.49454914714094222</v>
      </c>
    </row>
    <row r="61" spans="1:16" x14ac:dyDescent="0.3">
      <c r="D61" s="13">
        <f>MAX(D50:D60)</f>
        <v>1.0008471342567418</v>
      </c>
    </row>
    <row r="63" spans="1:16" x14ac:dyDescent="0.3">
      <c r="A63" s="7" t="s">
        <v>71</v>
      </c>
      <c r="B63" t="s">
        <v>72</v>
      </c>
      <c r="C63" t="s">
        <v>73</v>
      </c>
      <c r="D63" t="s">
        <v>74</v>
      </c>
      <c r="G63" t="s">
        <v>64</v>
      </c>
      <c r="N63" t="s">
        <v>79</v>
      </c>
      <c r="O63" t="s">
        <v>80</v>
      </c>
      <c r="P63" t="s">
        <v>81</v>
      </c>
    </row>
    <row r="64" spans="1:16" x14ac:dyDescent="0.3">
      <c r="B64" s="15" t="s">
        <v>12</v>
      </c>
      <c r="C64" s="15" t="s">
        <v>19</v>
      </c>
      <c r="D64" s="15" t="s">
        <v>5</v>
      </c>
      <c r="H64" s="15" t="s">
        <v>12</v>
      </c>
      <c r="I64" s="15" t="s">
        <v>19</v>
      </c>
      <c r="J64" s="15" t="s">
        <v>5</v>
      </c>
      <c r="N64" s="15" t="s">
        <v>12</v>
      </c>
      <c r="O64" s="15" t="s">
        <v>19</v>
      </c>
      <c r="P64" s="15" t="s">
        <v>5</v>
      </c>
    </row>
    <row r="65" spans="1:17" x14ac:dyDescent="0.3">
      <c r="A65" s="4" t="s">
        <v>5</v>
      </c>
      <c r="B65" s="19">
        <v>1.3239775420501225</v>
      </c>
      <c r="C65" s="19">
        <v>1.0008471342567418</v>
      </c>
      <c r="D65" s="19">
        <v>0</v>
      </c>
      <c r="E65" s="13">
        <f>MIN(B65:D65)</f>
        <v>0</v>
      </c>
      <c r="G65" s="4" t="s">
        <v>5</v>
      </c>
      <c r="H65" s="19">
        <f>IF($E65=B65,1,0)</f>
        <v>0</v>
      </c>
      <c r="I65" s="19">
        <f t="shared" ref="I65:J65" si="7">IF($E65=C65,1,0)</f>
        <v>0</v>
      </c>
      <c r="J65" s="52">
        <f t="shared" si="7"/>
        <v>1</v>
      </c>
      <c r="M65" s="4" t="s">
        <v>5</v>
      </c>
      <c r="N65" s="19">
        <f>B65^2</f>
        <v>1.7529165318530839</v>
      </c>
      <c r="O65" s="19">
        <f t="shared" ref="O65:P65" si="8">C65^2</f>
        <v>1.0016949861499325</v>
      </c>
      <c r="P65" s="19">
        <f t="shared" si="8"/>
        <v>0</v>
      </c>
    </row>
    <row r="66" spans="1:17" x14ac:dyDescent="0.3">
      <c r="A66" s="4" t="s">
        <v>7</v>
      </c>
      <c r="B66" s="19">
        <v>0.81345504930340573</v>
      </c>
      <c r="C66" s="19">
        <v>1.3149167374893578</v>
      </c>
      <c r="D66" s="19">
        <v>0.58636267142010257</v>
      </c>
      <c r="E66" s="13">
        <f t="shared" ref="E66:E77" si="9">MIN(B66:D66)</f>
        <v>0.58636267142010257</v>
      </c>
      <c r="G66" s="4" t="s">
        <v>7</v>
      </c>
      <c r="H66" s="19">
        <f t="shared" ref="H66:H75" si="10">IF($E66=B66,1,0)</f>
        <v>0</v>
      </c>
      <c r="I66" s="19">
        <f t="shared" ref="I66:I75" si="11">IF($E66=C66,1,0)</f>
        <v>0</v>
      </c>
      <c r="J66" s="52">
        <f t="shared" ref="J66:J78" si="12">IF($E66=D66,1,0)</f>
        <v>1</v>
      </c>
      <c r="M66" s="4" t="s">
        <v>7</v>
      </c>
      <c r="N66" s="19">
        <f t="shared" ref="N66:O77" si="13">B66^2</f>
        <v>0.66170911723720627</v>
      </c>
      <c r="O66" s="19">
        <f t="shared" ref="O66:O74" si="14">C66^2</f>
        <v>1.7290060265296567</v>
      </c>
      <c r="P66" s="19">
        <f t="shared" ref="P66:P77" si="15">D66^2</f>
        <v>0.34382118243491916</v>
      </c>
    </row>
    <row r="67" spans="1:17" x14ac:dyDescent="0.3">
      <c r="A67" s="4" t="s">
        <v>9</v>
      </c>
      <c r="B67" s="19">
        <v>1.29863572540928</v>
      </c>
      <c r="C67" s="19">
        <v>0.7733587324166955</v>
      </c>
      <c r="D67" s="19">
        <v>0.33738261150113708</v>
      </c>
      <c r="E67" s="13">
        <f t="shared" si="9"/>
        <v>0.33738261150113708</v>
      </c>
      <c r="G67" s="4" t="s">
        <v>9</v>
      </c>
      <c r="H67" s="19">
        <f t="shared" si="10"/>
        <v>0</v>
      </c>
      <c r="I67" s="19">
        <f t="shared" si="11"/>
        <v>0</v>
      </c>
      <c r="J67" s="52">
        <f t="shared" si="12"/>
        <v>1</v>
      </c>
      <c r="M67" s="4" t="s">
        <v>9</v>
      </c>
      <c r="N67" s="19">
        <f t="shared" si="13"/>
        <v>1.6864547473092868</v>
      </c>
      <c r="O67" s="19">
        <f t="shared" si="14"/>
        <v>0.59808372900515805</v>
      </c>
      <c r="P67" s="19">
        <f t="shared" si="15"/>
        <v>0.11382702654332719</v>
      </c>
    </row>
    <row r="68" spans="1:17" x14ac:dyDescent="0.3">
      <c r="A68" s="4" t="s">
        <v>10</v>
      </c>
      <c r="B68" s="19">
        <v>1.2310765530422572</v>
      </c>
      <c r="C68" s="19">
        <v>0.67557370359218283</v>
      </c>
      <c r="D68" s="19">
        <v>0.3877024379747645</v>
      </c>
      <c r="E68" s="13">
        <f t="shared" si="9"/>
        <v>0.3877024379747645</v>
      </c>
      <c r="G68" s="4" t="s">
        <v>10</v>
      </c>
      <c r="H68" s="19">
        <f t="shared" si="10"/>
        <v>0</v>
      </c>
      <c r="I68" s="19">
        <f t="shared" si="11"/>
        <v>0</v>
      </c>
      <c r="J68" s="52">
        <f t="shared" si="12"/>
        <v>1</v>
      </c>
      <c r="M68" s="4" t="s">
        <v>10</v>
      </c>
      <c r="N68" s="19">
        <f t="shared" si="13"/>
        <v>1.5155494794504054</v>
      </c>
      <c r="O68" s="19">
        <f t="shared" si="14"/>
        <v>0.45639982898525849</v>
      </c>
      <c r="P68" s="19">
        <f t="shared" si="15"/>
        <v>0.15031318041157612</v>
      </c>
    </row>
    <row r="69" spans="1:17" x14ac:dyDescent="0.3">
      <c r="A69" s="4" t="s">
        <v>11</v>
      </c>
      <c r="B69" s="19">
        <v>0.94316625906448381</v>
      </c>
      <c r="C69" s="19">
        <v>0.83336034311631568</v>
      </c>
      <c r="D69" s="19">
        <v>0.52334768330404713</v>
      </c>
      <c r="E69" s="13">
        <f t="shared" si="9"/>
        <v>0.52334768330404713</v>
      </c>
      <c r="G69" s="4" t="s">
        <v>11</v>
      </c>
      <c r="H69" s="19">
        <f t="shared" si="10"/>
        <v>0</v>
      </c>
      <c r="I69" s="19">
        <f t="shared" si="11"/>
        <v>0</v>
      </c>
      <c r="J69" s="52">
        <f t="shared" si="12"/>
        <v>1</v>
      </c>
      <c r="M69" s="4" t="s">
        <v>11</v>
      </c>
      <c r="N69" s="19">
        <f t="shared" si="13"/>
        <v>0.88956259223769296</v>
      </c>
      <c r="O69" s="19">
        <f t="shared" si="14"/>
        <v>0.69448946147894342</v>
      </c>
      <c r="P69" s="19">
        <f t="shared" si="15"/>
        <v>0.27389279761971319</v>
      </c>
    </row>
    <row r="70" spans="1:17" x14ac:dyDescent="0.3">
      <c r="A70" s="4" t="s">
        <v>12</v>
      </c>
      <c r="B70" s="19">
        <v>0</v>
      </c>
      <c r="C70" s="19">
        <v>1.6708824612413935</v>
      </c>
      <c r="D70" s="19">
        <v>1.3239775420501225</v>
      </c>
      <c r="E70" s="13">
        <f t="shared" si="9"/>
        <v>0</v>
      </c>
      <c r="G70" s="4" t="s">
        <v>12</v>
      </c>
      <c r="H70" s="54">
        <f t="shared" si="10"/>
        <v>1</v>
      </c>
      <c r="I70" s="19">
        <f t="shared" si="11"/>
        <v>0</v>
      </c>
      <c r="J70" s="19">
        <f t="shared" si="12"/>
        <v>0</v>
      </c>
      <c r="M70" s="4" t="s">
        <v>12</v>
      </c>
      <c r="N70" s="19">
        <f t="shared" si="13"/>
        <v>0</v>
      </c>
      <c r="O70" s="19">
        <f t="shared" si="14"/>
        <v>2.7918481992840967</v>
      </c>
      <c r="P70" s="19">
        <f t="shared" si="15"/>
        <v>1.7529165318530839</v>
      </c>
    </row>
    <row r="71" spans="1:17" x14ac:dyDescent="0.3">
      <c r="A71" s="4" t="s">
        <v>14</v>
      </c>
      <c r="B71" s="19">
        <v>0.16140887640396415</v>
      </c>
      <c r="C71" s="19">
        <v>1.554123020771224</v>
      </c>
      <c r="D71" s="19">
        <v>1.2263472985081365</v>
      </c>
      <c r="E71" s="13">
        <f t="shared" si="9"/>
        <v>0.16140887640396415</v>
      </c>
      <c r="G71" s="4" t="s">
        <v>14</v>
      </c>
      <c r="H71" s="54">
        <f t="shared" si="10"/>
        <v>1</v>
      </c>
      <c r="I71" s="19">
        <f t="shared" si="11"/>
        <v>0</v>
      </c>
      <c r="J71" s="19">
        <f t="shared" si="12"/>
        <v>0</v>
      </c>
      <c r="M71" s="4" t="s">
        <v>14</v>
      </c>
      <c r="N71" s="19">
        <f t="shared" si="13"/>
        <v>2.6052825381990174E-2</v>
      </c>
      <c r="O71" s="19">
        <f t="shared" si="14"/>
        <v>2.4152983636910745</v>
      </c>
      <c r="P71" s="19">
        <f t="shared" si="15"/>
        <v>1.5039276965582045</v>
      </c>
    </row>
    <row r="72" spans="1:17" x14ac:dyDescent="0.3">
      <c r="A72" s="4" t="s">
        <v>15</v>
      </c>
      <c r="B72" s="19">
        <v>1.5519376698830762</v>
      </c>
      <c r="C72" s="19">
        <v>0.27690911380416422</v>
      </c>
      <c r="D72" s="19">
        <v>0.73478773185746804</v>
      </c>
      <c r="E72" s="13">
        <f t="shared" si="9"/>
        <v>0.27690911380416422</v>
      </c>
      <c r="G72" s="4" t="s">
        <v>15</v>
      </c>
      <c r="H72" s="19">
        <f t="shared" si="10"/>
        <v>0</v>
      </c>
      <c r="I72" s="42">
        <f t="shared" si="11"/>
        <v>1</v>
      </c>
      <c r="J72" s="19">
        <f t="shared" si="12"/>
        <v>0</v>
      </c>
      <c r="M72" s="4" t="s">
        <v>15</v>
      </c>
      <c r="N72" s="19">
        <f t="shared" si="13"/>
        <v>2.4085105312021122</v>
      </c>
      <c r="O72" s="19">
        <f t="shared" si="14"/>
        <v>7.6678657307807568E-2</v>
      </c>
      <c r="P72" s="19">
        <f t="shared" si="15"/>
        <v>0.5399130108882424</v>
      </c>
    </row>
    <row r="73" spans="1:17" x14ac:dyDescent="0.3">
      <c r="A73" s="4" t="s">
        <v>16</v>
      </c>
      <c r="B73" s="19">
        <v>1.4198430707394509</v>
      </c>
      <c r="C73" s="19">
        <v>0.34463931269013826</v>
      </c>
      <c r="D73" s="19">
        <v>0.68184658187953506</v>
      </c>
      <c r="E73" s="13">
        <f t="shared" si="9"/>
        <v>0.34463931269013826</v>
      </c>
      <c r="G73" s="4" t="s">
        <v>16</v>
      </c>
      <c r="H73" s="19">
        <f t="shared" si="10"/>
        <v>0</v>
      </c>
      <c r="I73" s="42">
        <f t="shared" si="11"/>
        <v>1</v>
      </c>
      <c r="J73" s="19">
        <f t="shared" si="12"/>
        <v>0</v>
      </c>
      <c r="M73" s="4" t="s">
        <v>16</v>
      </c>
      <c r="N73" s="19">
        <f t="shared" si="13"/>
        <v>2.0159543455268336</v>
      </c>
      <c r="O73" s="19">
        <f t="shared" si="14"/>
        <v>0.11877625585153088</v>
      </c>
      <c r="P73" s="19">
        <f t="shared" si="15"/>
        <v>0.46491476122080549</v>
      </c>
    </row>
    <row r="74" spans="1:17" x14ac:dyDescent="0.3">
      <c r="A74" s="4" t="s">
        <v>17</v>
      </c>
      <c r="B74" s="19">
        <v>1.3662886067046602</v>
      </c>
      <c r="C74" s="19">
        <v>0.54529528206049038</v>
      </c>
      <c r="D74" s="19">
        <v>0.86370120645214332</v>
      </c>
      <c r="E74" s="13">
        <f t="shared" si="9"/>
        <v>0.54529528206049038</v>
      </c>
      <c r="G74" s="4" t="s">
        <v>17</v>
      </c>
      <c r="H74" s="19">
        <f t="shared" si="10"/>
        <v>0</v>
      </c>
      <c r="I74" s="42">
        <f t="shared" si="11"/>
        <v>1</v>
      </c>
      <c r="J74" s="19">
        <f t="shared" si="12"/>
        <v>0</v>
      </c>
      <c r="M74" s="4" t="s">
        <v>17</v>
      </c>
      <c r="N74" s="19">
        <f t="shared" si="13"/>
        <v>1.8667445568109617</v>
      </c>
      <c r="O74" s="19">
        <f t="shared" si="13"/>
        <v>0.29734694463742978</v>
      </c>
      <c r="P74" s="19">
        <f t="shared" si="15"/>
        <v>0.74597977402688787</v>
      </c>
    </row>
    <row r="75" spans="1:17" x14ac:dyDescent="0.3">
      <c r="A75" s="4" t="s">
        <v>18</v>
      </c>
      <c r="B75" s="19">
        <v>0.32711267615324652</v>
      </c>
      <c r="C75" s="19">
        <v>1.5299023539600478</v>
      </c>
      <c r="D75" s="19">
        <v>1.350324414678443</v>
      </c>
      <c r="E75" s="13">
        <f t="shared" si="9"/>
        <v>0.32711267615324652</v>
      </c>
      <c r="G75" s="4" t="s">
        <v>18</v>
      </c>
      <c r="H75" s="54">
        <f t="shared" si="10"/>
        <v>1</v>
      </c>
      <c r="I75" s="19">
        <f t="shared" si="11"/>
        <v>0</v>
      </c>
      <c r="J75" s="19">
        <f t="shared" si="12"/>
        <v>0</v>
      </c>
      <c r="M75" s="4" t="s">
        <v>18</v>
      </c>
      <c r="N75" s="19">
        <f t="shared" si="13"/>
        <v>0.10700270290013873</v>
      </c>
      <c r="O75" s="19">
        <f t="shared" si="13"/>
        <v>2.3406012126524955</v>
      </c>
      <c r="P75" s="19">
        <f t="shared" si="15"/>
        <v>1.8233760248766797</v>
      </c>
    </row>
    <row r="76" spans="1:17" x14ac:dyDescent="0.3">
      <c r="A76" s="4" t="s">
        <v>19</v>
      </c>
      <c r="B76" s="19">
        <v>1.6708824612413935</v>
      </c>
      <c r="C76" s="19">
        <v>0</v>
      </c>
      <c r="D76" s="19">
        <v>1.0008471342567418</v>
      </c>
      <c r="E76" s="13">
        <f t="shared" si="9"/>
        <v>0</v>
      </c>
      <c r="G76" s="4" t="s">
        <v>19</v>
      </c>
      <c r="H76" s="19">
        <f t="shared" ref="H76:H77" si="16">IF($E76=B76,1,0)</f>
        <v>0</v>
      </c>
      <c r="I76" s="42">
        <f t="shared" ref="I76:I77" si="17">IF($E76=C76,1,0)</f>
        <v>1</v>
      </c>
      <c r="J76" s="19">
        <f t="shared" ref="J76:J77" si="18">IF($E76=D76,1,0)</f>
        <v>0</v>
      </c>
      <c r="M76" s="4" t="s">
        <v>19</v>
      </c>
      <c r="N76" s="19">
        <f t="shared" si="13"/>
        <v>2.7918481992840967</v>
      </c>
      <c r="O76" s="19">
        <f t="shared" si="13"/>
        <v>0</v>
      </c>
      <c r="P76" s="19">
        <f t="shared" si="15"/>
        <v>1.0016949861499325</v>
      </c>
    </row>
    <row r="77" spans="1:17" x14ac:dyDescent="0.3">
      <c r="A77" s="4" t="s">
        <v>20</v>
      </c>
      <c r="B77" s="19">
        <v>0.49454914714094222</v>
      </c>
      <c r="C77" s="19">
        <v>1.4925213522260767</v>
      </c>
      <c r="D77" s="19">
        <v>1.4209445897890771</v>
      </c>
      <c r="E77" s="13">
        <f t="shared" si="9"/>
        <v>0.49454914714094222</v>
      </c>
      <c r="G77" s="4" t="s">
        <v>20</v>
      </c>
      <c r="H77" s="54">
        <f t="shared" si="16"/>
        <v>1</v>
      </c>
      <c r="I77" s="19">
        <f t="shared" si="17"/>
        <v>0</v>
      </c>
      <c r="J77" s="19">
        <f t="shared" si="18"/>
        <v>0</v>
      </c>
      <c r="M77" s="4" t="s">
        <v>20</v>
      </c>
      <c r="N77" s="19">
        <f t="shared" si="13"/>
        <v>0.24457885893783332</v>
      </c>
      <c r="O77" s="19">
        <f t="shared" si="13"/>
        <v>2.2276199868507565</v>
      </c>
      <c r="P77" s="19">
        <f>D77^2</f>
        <v>2.0190835272508485</v>
      </c>
    </row>
    <row r="78" spans="1:17" x14ac:dyDescent="0.3">
      <c r="F78" t="s">
        <v>67</v>
      </c>
      <c r="H78" s="67">
        <f>SUM(H65:H77)</f>
        <v>4</v>
      </c>
      <c r="I78" s="67">
        <f>SUM(I65:I77)</f>
        <v>4</v>
      </c>
      <c r="J78" s="67">
        <f>SUM(J65:J77)</f>
        <v>5</v>
      </c>
      <c r="N78" s="19">
        <f>SUMPRODUCT(H65:H77,N65:N77)</f>
        <v>0.37763438721996223</v>
      </c>
      <c r="O78" s="19">
        <f>SUMPRODUCT(I65:I77,O65:O77)</f>
        <v>0.49280185779676822</v>
      </c>
      <c r="P78" s="19">
        <f>SUMPRODUCT(J65:J77,P65:P77)</f>
        <v>0.88185418700953566</v>
      </c>
    </row>
    <row r="79" spans="1:17" x14ac:dyDescent="0.3">
      <c r="G79" s="55" t="s">
        <v>68</v>
      </c>
      <c r="N79" s="19">
        <f>N78/H78</f>
        <v>9.4408596804990558E-2</v>
      </c>
      <c r="O79" s="19">
        <f t="shared" ref="O79:P79" si="19">O78/I78</f>
        <v>0.12320046444919205</v>
      </c>
      <c r="P79" s="19">
        <f t="shared" si="19"/>
        <v>0.17637083740190712</v>
      </c>
      <c r="Q79" s="68">
        <f>SUM(N79:P79)</f>
        <v>0.39397989865608973</v>
      </c>
    </row>
    <row r="80" spans="1:17" ht="15.6" x14ac:dyDescent="0.35">
      <c r="G80" s="55" t="s">
        <v>69</v>
      </c>
      <c r="Q80" s="14" t="s">
        <v>82</v>
      </c>
    </row>
    <row r="81" spans="1:19" x14ac:dyDescent="0.3">
      <c r="G81" s="55" t="s">
        <v>70</v>
      </c>
    </row>
    <row r="82" spans="1:19" x14ac:dyDescent="0.3">
      <c r="A82" s="7" t="s">
        <v>66</v>
      </c>
    </row>
    <row r="83" spans="1:19" ht="39.6" x14ac:dyDescent="0.3">
      <c r="A83" s="1"/>
      <c r="B83" s="1"/>
      <c r="C83" s="3" t="s">
        <v>0</v>
      </c>
      <c r="D83" s="3" t="s">
        <v>1</v>
      </c>
      <c r="E83" s="3" t="s">
        <v>2</v>
      </c>
      <c r="F83" s="3" t="s">
        <v>3</v>
      </c>
      <c r="G83" s="3" t="s">
        <v>4</v>
      </c>
    </row>
    <row r="84" spans="1:19" ht="15.6" x14ac:dyDescent="0.35">
      <c r="A84" s="58">
        <v>3</v>
      </c>
      <c r="B84" s="58" t="s">
        <v>5</v>
      </c>
      <c r="C84" s="59" t="s">
        <v>6</v>
      </c>
      <c r="D84" s="64">
        <v>0.61538461538461531</v>
      </c>
      <c r="E84" s="64">
        <v>0</v>
      </c>
      <c r="F84" s="64">
        <v>0.8222222222222223</v>
      </c>
      <c r="G84" s="64">
        <v>0.56521739130434789</v>
      </c>
      <c r="H84" s="62" t="s">
        <v>76</v>
      </c>
      <c r="I84" s="30" t="s">
        <v>12</v>
      </c>
      <c r="J84" s="31" t="s">
        <v>13</v>
      </c>
      <c r="K84" s="56">
        <v>0</v>
      </c>
      <c r="L84" s="56">
        <v>0.61538461538461531</v>
      </c>
      <c r="M84" s="56">
        <v>0</v>
      </c>
      <c r="N84" s="56">
        <v>0</v>
      </c>
    </row>
    <row r="85" spans="1:19" x14ac:dyDescent="0.3">
      <c r="A85" s="58">
        <v>2</v>
      </c>
      <c r="B85" s="58" t="s">
        <v>7</v>
      </c>
      <c r="C85" s="59" t="s">
        <v>8</v>
      </c>
      <c r="D85" s="64">
        <v>0.23076923076923067</v>
      </c>
      <c r="E85" s="64">
        <v>7.6923076923076664E-2</v>
      </c>
      <c r="F85" s="64">
        <v>0.44444444444444442</v>
      </c>
      <c r="G85" s="64">
        <v>0.34782608695652178</v>
      </c>
      <c r="H85" s="62"/>
      <c r="I85" s="30" t="s">
        <v>14</v>
      </c>
      <c r="J85" s="31" t="s">
        <v>13</v>
      </c>
      <c r="K85" s="56">
        <v>0.15384615384615366</v>
      </c>
      <c r="L85" s="56">
        <v>0.61538461538461531</v>
      </c>
      <c r="M85" s="56">
        <v>2.2222222222222192E-2</v>
      </c>
      <c r="N85" s="56">
        <v>4.3478260869565209E-2</v>
      </c>
    </row>
    <row r="86" spans="1:19" x14ac:dyDescent="0.3">
      <c r="A86" s="58">
        <v>3</v>
      </c>
      <c r="B86" s="58" t="s">
        <v>9</v>
      </c>
      <c r="C86" s="59" t="s">
        <v>6</v>
      </c>
      <c r="D86" s="64">
        <v>0.5</v>
      </c>
      <c r="E86" s="64">
        <v>0.23076923076923067</v>
      </c>
      <c r="F86" s="64">
        <v>0.8222222222222223</v>
      </c>
      <c r="G86" s="64">
        <v>0.78260869565217395</v>
      </c>
      <c r="H86" s="62"/>
      <c r="I86" s="30" t="s">
        <v>18</v>
      </c>
      <c r="J86" s="31" t="s">
        <v>13</v>
      </c>
      <c r="K86" s="56">
        <v>0.23076923076923067</v>
      </c>
      <c r="L86" s="56">
        <v>0.84615384615384603</v>
      </c>
      <c r="M86" s="56">
        <v>2.2222222222222192E-2</v>
      </c>
      <c r="N86" s="56">
        <v>0</v>
      </c>
    </row>
    <row r="87" spans="1:19" x14ac:dyDescent="0.3">
      <c r="A87" s="58">
        <v>2</v>
      </c>
      <c r="B87" s="58" t="s">
        <v>10</v>
      </c>
      <c r="C87" s="59" t="s">
        <v>8</v>
      </c>
      <c r="D87" s="64">
        <v>0.61538461538461531</v>
      </c>
      <c r="E87" s="64">
        <v>0.38461538461538469</v>
      </c>
      <c r="F87" s="64">
        <v>0.84444444444444444</v>
      </c>
      <c r="G87" s="64">
        <v>0.60869565217391319</v>
      </c>
      <c r="H87" s="62"/>
      <c r="I87" s="30" t="s">
        <v>20</v>
      </c>
      <c r="J87" s="31" t="s">
        <v>13</v>
      </c>
      <c r="K87" s="56">
        <v>0.30769230769230765</v>
      </c>
      <c r="L87" s="56">
        <v>1</v>
      </c>
      <c r="M87" s="56">
        <v>4.4444444444444432E-2</v>
      </c>
      <c r="N87" s="56">
        <v>0</v>
      </c>
    </row>
    <row r="88" spans="1:19" x14ac:dyDescent="0.3">
      <c r="A88" s="58">
        <v>2</v>
      </c>
      <c r="B88" s="58" t="s">
        <v>11</v>
      </c>
      <c r="C88" s="59" t="s">
        <v>8</v>
      </c>
      <c r="D88" s="64">
        <v>0.5</v>
      </c>
      <c r="E88" s="64">
        <v>0.46153846153846134</v>
      </c>
      <c r="F88" s="64">
        <v>0.62222222222222223</v>
      </c>
      <c r="G88" s="64">
        <v>0.47826086956521746</v>
      </c>
      <c r="H88" s="62"/>
      <c r="J88" s="61" t="s">
        <v>75</v>
      </c>
      <c r="K88" s="10">
        <f>AVERAGE(K84:K87)</f>
        <v>0.17307692307692302</v>
      </c>
      <c r="L88" s="10">
        <f t="shared" ref="L88:N88" si="20">AVERAGE(L84:L87)</f>
        <v>0.76923076923076916</v>
      </c>
      <c r="M88" s="10">
        <f t="shared" si="20"/>
        <v>2.2222222222222206E-2</v>
      </c>
      <c r="N88" s="10">
        <f t="shared" si="20"/>
        <v>1.0869565217391302E-2</v>
      </c>
      <c r="P88" s="69">
        <f>SUMPRODUCT($H$65:$H$77,D84:D96)/$H$78</f>
        <v>0.17307692307692302</v>
      </c>
      <c r="Q88" s="69">
        <f t="shared" ref="Q88:S88" si="21">SUMPRODUCT($H$65:$H$77,E84:E96)/$H$78</f>
        <v>0.76923076923076916</v>
      </c>
      <c r="R88" s="69">
        <f t="shared" si="21"/>
        <v>2.2222222222222206E-2</v>
      </c>
      <c r="S88" s="69">
        <f t="shared" si="21"/>
        <v>1.0869565217391302E-2</v>
      </c>
    </row>
    <row r="89" spans="1:19" x14ac:dyDescent="0.3">
      <c r="A89" s="30">
        <v>1</v>
      </c>
      <c r="B89" s="30" t="s">
        <v>12</v>
      </c>
      <c r="C89" s="31" t="s">
        <v>13</v>
      </c>
      <c r="D89" s="65">
        <v>0</v>
      </c>
      <c r="E89" s="65">
        <v>0.61538461538461531</v>
      </c>
      <c r="F89" s="65">
        <v>0</v>
      </c>
      <c r="G89" s="65">
        <v>0</v>
      </c>
      <c r="H89" s="63"/>
    </row>
    <row r="90" spans="1:19" ht="15.6" x14ac:dyDescent="0.35">
      <c r="A90" s="30">
        <v>1</v>
      </c>
      <c r="B90" s="30" t="s">
        <v>14</v>
      </c>
      <c r="C90" s="31" t="s">
        <v>13</v>
      </c>
      <c r="D90" s="65">
        <v>0.15384615384615366</v>
      </c>
      <c r="E90" s="65">
        <v>0.61538461538461531</v>
      </c>
      <c r="F90" s="65">
        <v>2.2222222222222192E-2</v>
      </c>
      <c r="G90" s="65">
        <v>4.3478260869565209E-2</v>
      </c>
      <c r="H90" s="62" t="s">
        <v>77</v>
      </c>
      <c r="I90" s="33" t="s">
        <v>15</v>
      </c>
      <c r="J90" s="34" t="s">
        <v>6</v>
      </c>
      <c r="K90" s="57">
        <v>0.80769230769230771</v>
      </c>
      <c r="L90" s="57">
        <v>0.61538461538461531</v>
      </c>
      <c r="M90" s="57">
        <v>1</v>
      </c>
      <c r="N90" s="57">
        <v>0.86956521739130443</v>
      </c>
    </row>
    <row r="91" spans="1:19" x14ac:dyDescent="0.3">
      <c r="A91" s="33">
        <v>3</v>
      </c>
      <c r="B91" s="33" t="s">
        <v>15</v>
      </c>
      <c r="C91" s="34" t="s">
        <v>6</v>
      </c>
      <c r="D91" s="66">
        <v>0.80769230769230771</v>
      </c>
      <c r="E91" s="66">
        <v>0.61538461538461531</v>
      </c>
      <c r="F91" s="66">
        <v>1</v>
      </c>
      <c r="G91" s="66">
        <v>0.86956521739130443</v>
      </c>
      <c r="H91" s="62"/>
      <c r="I91" s="33" t="s">
        <v>16</v>
      </c>
      <c r="J91" s="34" t="s">
        <v>6</v>
      </c>
      <c r="K91" s="57">
        <v>0.80769230769230771</v>
      </c>
      <c r="L91" s="57">
        <v>0.61538461538461531</v>
      </c>
      <c r="M91" s="57">
        <v>0.8666666666666667</v>
      </c>
      <c r="N91" s="57">
        <v>0.78260869565217395</v>
      </c>
    </row>
    <row r="92" spans="1:19" x14ac:dyDescent="0.3">
      <c r="A92" s="33">
        <v>3</v>
      </c>
      <c r="B92" s="33" t="s">
        <v>16</v>
      </c>
      <c r="C92" s="34" t="s">
        <v>6</v>
      </c>
      <c r="D92" s="66">
        <v>0.80769230769230771</v>
      </c>
      <c r="E92" s="66">
        <v>0.61538461538461531</v>
      </c>
      <c r="F92" s="66">
        <v>0.8666666666666667</v>
      </c>
      <c r="G92" s="66">
        <v>0.78260869565217395</v>
      </c>
      <c r="H92" s="62"/>
      <c r="I92" s="33" t="s">
        <v>17</v>
      </c>
      <c r="J92" s="34" t="s">
        <v>8</v>
      </c>
      <c r="K92" s="57">
        <v>1</v>
      </c>
      <c r="L92" s="57">
        <v>0.76923076923076938</v>
      </c>
      <c r="M92" s="57">
        <v>0.75555555555555565</v>
      </c>
      <c r="N92" s="57">
        <v>0.52173913043478259</v>
      </c>
    </row>
    <row r="93" spans="1:19" x14ac:dyDescent="0.3">
      <c r="A93" s="33">
        <v>2</v>
      </c>
      <c r="B93" s="33" t="s">
        <v>17</v>
      </c>
      <c r="C93" s="34" t="s">
        <v>8</v>
      </c>
      <c r="D93" s="66">
        <v>1</v>
      </c>
      <c r="E93" s="66">
        <v>0.76923076923076938</v>
      </c>
      <c r="F93" s="66">
        <v>0.75555555555555565</v>
      </c>
      <c r="G93" s="66">
        <v>0.52173913043478259</v>
      </c>
      <c r="H93" s="62"/>
      <c r="I93" s="33" t="s">
        <v>19</v>
      </c>
      <c r="J93" s="34" t="s">
        <v>6</v>
      </c>
      <c r="K93" s="57">
        <v>0.88461538461538469</v>
      </c>
      <c r="L93" s="57">
        <v>0.84615384615384603</v>
      </c>
      <c r="M93" s="57">
        <v>0.97777777777777786</v>
      </c>
      <c r="N93" s="57">
        <v>1</v>
      </c>
    </row>
    <row r="94" spans="1:19" x14ac:dyDescent="0.3">
      <c r="A94" s="30">
        <v>1</v>
      </c>
      <c r="B94" s="30" t="s">
        <v>18</v>
      </c>
      <c r="C94" s="31" t="s">
        <v>13</v>
      </c>
      <c r="D94" s="65">
        <v>0.23076923076923067</v>
      </c>
      <c r="E94" s="65">
        <v>0.84615384615384603</v>
      </c>
      <c r="F94" s="65">
        <v>2.2222222222222192E-2</v>
      </c>
      <c r="G94" s="65">
        <v>0</v>
      </c>
      <c r="H94" s="62"/>
      <c r="J94" s="61" t="s">
        <v>75</v>
      </c>
      <c r="K94" s="10">
        <f>AVERAGE(K90:K93)</f>
        <v>0.875</v>
      </c>
      <c r="L94" s="10">
        <f t="shared" ref="L94:N94" si="22">AVERAGE(L90:L93)</f>
        <v>0.71153846153846145</v>
      </c>
      <c r="M94" s="10">
        <f t="shared" si="22"/>
        <v>0.9</v>
      </c>
      <c r="N94" s="10">
        <f t="shared" si="22"/>
        <v>0.7934782608695653</v>
      </c>
      <c r="P94" s="69">
        <f>SUMPRODUCT(D84:D96,$I$65:$I$77)/$I$78</f>
        <v>0.875</v>
      </c>
      <c r="Q94" s="69">
        <f t="shared" ref="Q94:S94" si="23">SUMPRODUCT(E84:E96,$I$65:$I$77)/$I$78</f>
        <v>0.71153846153846145</v>
      </c>
      <c r="R94" s="69">
        <f t="shared" si="23"/>
        <v>0.9</v>
      </c>
      <c r="S94" s="69">
        <f t="shared" si="23"/>
        <v>0.7934782608695653</v>
      </c>
    </row>
    <row r="95" spans="1:19" x14ac:dyDescent="0.3">
      <c r="A95" s="33">
        <v>3</v>
      </c>
      <c r="B95" s="33" t="s">
        <v>19</v>
      </c>
      <c r="C95" s="34" t="s">
        <v>6</v>
      </c>
      <c r="D95" s="66">
        <v>0.88461538461538469</v>
      </c>
      <c r="E95" s="66">
        <v>0.84615384615384603</v>
      </c>
      <c r="F95" s="66">
        <v>0.97777777777777786</v>
      </c>
      <c r="G95" s="66">
        <v>1</v>
      </c>
      <c r="H95" s="62"/>
    </row>
    <row r="96" spans="1:19" ht="15.6" x14ac:dyDescent="0.35">
      <c r="A96" s="30">
        <v>1</v>
      </c>
      <c r="B96" s="30" t="s">
        <v>20</v>
      </c>
      <c r="C96" s="31" t="s">
        <v>13</v>
      </c>
      <c r="D96" s="65">
        <v>0.30769230769230765</v>
      </c>
      <c r="E96" s="65">
        <v>1</v>
      </c>
      <c r="F96" s="65">
        <v>4.4444444444444432E-2</v>
      </c>
      <c r="G96" s="65">
        <v>0</v>
      </c>
      <c r="H96" s="62" t="s">
        <v>78</v>
      </c>
      <c r="I96" s="58" t="s">
        <v>5</v>
      </c>
      <c r="J96" s="59" t="s">
        <v>6</v>
      </c>
      <c r="K96" s="60">
        <v>0.61538461538461531</v>
      </c>
      <c r="L96" s="60">
        <v>0</v>
      </c>
      <c r="M96" s="60">
        <v>0.8222222222222223</v>
      </c>
      <c r="N96" s="60">
        <v>0.56521739130434789</v>
      </c>
    </row>
    <row r="97" spans="1:19" x14ac:dyDescent="0.3">
      <c r="I97" s="58" t="s">
        <v>7</v>
      </c>
      <c r="J97" s="59" t="s">
        <v>8</v>
      </c>
      <c r="K97" s="60">
        <v>0.23076923076923067</v>
      </c>
      <c r="L97" s="60">
        <v>7.6923076923076664E-2</v>
      </c>
      <c r="M97" s="60">
        <v>0.44444444444444442</v>
      </c>
      <c r="N97" s="60">
        <v>0.34782608695652178</v>
      </c>
    </row>
    <row r="98" spans="1:19" x14ac:dyDescent="0.3">
      <c r="I98" s="58" t="s">
        <v>9</v>
      </c>
      <c r="J98" s="59" t="s">
        <v>6</v>
      </c>
      <c r="K98" s="60">
        <v>0.5</v>
      </c>
      <c r="L98" s="60">
        <v>0.23076923076923067</v>
      </c>
      <c r="M98" s="60">
        <v>0.8222222222222223</v>
      </c>
      <c r="N98" s="60">
        <v>0.78260869565217395</v>
      </c>
    </row>
    <row r="99" spans="1:19" x14ac:dyDescent="0.3">
      <c r="I99" s="58" t="s">
        <v>10</v>
      </c>
      <c r="J99" s="59" t="s">
        <v>8</v>
      </c>
      <c r="K99" s="60">
        <v>0.61538461538461531</v>
      </c>
      <c r="L99" s="60">
        <v>0.38461538461538469</v>
      </c>
      <c r="M99" s="60">
        <v>0.84444444444444444</v>
      </c>
      <c r="N99" s="60">
        <v>0.60869565217391319</v>
      </c>
    </row>
    <row r="100" spans="1:19" x14ac:dyDescent="0.3">
      <c r="I100" s="58" t="s">
        <v>11</v>
      </c>
      <c r="J100" s="59" t="s">
        <v>8</v>
      </c>
      <c r="K100" s="60">
        <v>0.5</v>
      </c>
      <c r="L100" s="60">
        <v>0.46153846153846134</v>
      </c>
      <c r="M100" s="60">
        <v>0.62222222222222223</v>
      </c>
      <c r="N100" s="60">
        <v>0.47826086956521746</v>
      </c>
    </row>
    <row r="101" spans="1:19" x14ac:dyDescent="0.3">
      <c r="J101" s="61" t="s">
        <v>75</v>
      </c>
      <c r="K101" s="10">
        <f>AVERAGE(K96:K100)</f>
        <v>0.49230769230769222</v>
      </c>
      <c r="L101" s="10">
        <f t="shared" ref="L101:N101" si="24">AVERAGE(L96:L100)</f>
        <v>0.23076923076923067</v>
      </c>
      <c r="M101" s="10">
        <f t="shared" si="24"/>
        <v>0.71111111111111114</v>
      </c>
      <c r="N101" s="10">
        <f t="shared" si="24"/>
        <v>0.55652173913043479</v>
      </c>
      <c r="P101" s="69">
        <f>SUMPRODUCT(D84:D96,$J$65:$J$77)/$J$78</f>
        <v>0.49230769230769222</v>
      </c>
      <c r="Q101" s="69">
        <f t="shared" ref="Q101:S101" si="25">SUMPRODUCT(E84:E96,$J$65:$J$77)/$J$78</f>
        <v>0.23076923076923067</v>
      </c>
      <c r="R101" s="69">
        <f t="shared" si="25"/>
        <v>0.71111111111111114</v>
      </c>
      <c r="S101" s="69">
        <f t="shared" si="25"/>
        <v>0.55652173913043479</v>
      </c>
    </row>
    <row r="103" spans="1:19" x14ac:dyDescent="0.3">
      <c r="B103" t="s">
        <v>72</v>
      </c>
      <c r="C103" t="s">
        <v>73</v>
      </c>
      <c r="D103" t="s">
        <v>74</v>
      </c>
      <c r="G103" t="s">
        <v>64</v>
      </c>
    </row>
    <row r="104" spans="1:19" x14ac:dyDescent="0.3">
      <c r="B104" s="15" t="s">
        <v>12</v>
      </c>
      <c r="C104" s="15" t="s">
        <v>19</v>
      </c>
      <c r="D104" s="15" t="s">
        <v>5</v>
      </c>
      <c r="H104" s="15" t="s">
        <v>12</v>
      </c>
      <c r="I104" s="15" t="s">
        <v>19</v>
      </c>
      <c r="J104" s="15" t="s">
        <v>5</v>
      </c>
      <c r="N104" s="15" t="s">
        <v>12</v>
      </c>
      <c r="O104" s="15" t="s">
        <v>19</v>
      </c>
      <c r="P104" s="15" t="s">
        <v>5</v>
      </c>
    </row>
    <row r="105" spans="1:19" x14ac:dyDescent="0.3">
      <c r="A105" s="4" t="s">
        <v>5</v>
      </c>
      <c r="B105" s="12">
        <f>SQRT(($K$88-D84)^2+($L$88-E84)^2+($M$88-F84)^2+($N$88-G84)^2)</f>
        <v>1.317062482683814</v>
      </c>
      <c r="C105" s="12">
        <f>SQRT(($K$94-D84)^2+($L$94-E84)^2+($M$94-F84)^2+($N$94-G84)^2)</f>
        <v>0.79488334834001473</v>
      </c>
      <c r="D105" s="12">
        <f>SQRT(($K$101-D84)^2+($L$101-E84)^2+($M$101-F84)^2+($N$101-G84)^2)</f>
        <v>0.28429502324694439</v>
      </c>
      <c r="E105" s="13">
        <f>MIN(B105:D105)</f>
        <v>0.28429502324694439</v>
      </c>
      <c r="G105" s="4" t="s">
        <v>5</v>
      </c>
      <c r="H105" s="19">
        <f>IF($E105=B105,1,0)</f>
        <v>0</v>
      </c>
      <c r="I105" s="19">
        <f t="shared" ref="I105:I117" si="26">IF($E105=C105,1,0)</f>
        <v>0</v>
      </c>
      <c r="J105" s="52">
        <f>IF($E105=D105,1,0)</f>
        <v>1</v>
      </c>
      <c r="M105" s="4" t="s">
        <v>5</v>
      </c>
      <c r="N105" s="19">
        <f>B105^2</f>
        <v>1.7346535832932519</v>
      </c>
      <c r="O105" s="19">
        <f t="shared" ref="O105:O117" si="27">C105^2</f>
        <v>0.63183953746823318</v>
      </c>
      <c r="P105" s="19">
        <f t="shared" ref="P105:P116" si="28">D105^2</f>
        <v>8.0823660242980655E-2</v>
      </c>
    </row>
    <row r="106" spans="1:19" x14ac:dyDescent="0.3">
      <c r="A106" s="4" t="s">
        <v>7</v>
      </c>
      <c r="B106" s="12">
        <f t="shared" ref="B106:B117" si="29">SQRT(($K$88-D85)^2+($L$88-E85)^2+($M$88-F85)^2+($N$88-G85)^2)</f>
        <v>0.88001684397292723</v>
      </c>
      <c r="C106" s="12">
        <f t="shared" ref="C106:C117" si="30">SQRT(($K$94-D85)^2+($L$94-E85)^2+($M$94-F85)^2+($N$94-G85)^2)</f>
        <v>1.1063031658298526</v>
      </c>
      <c r="D106" s="12">
        <f t="shared" ref="D106:D117" si="31">SQRT(($K$101-D85)^2+($L$101-E85)^2+($M$101-F85)^2+($N$101-G85)^2)</f>
        <v>0.45468229816495587</v>
      </c>
      <c r="E106" s="13">
        <f t="shared" ref="E106:E117" si="32">MIN(B106:D106)</f>
        <v>0.45468229816495587</v>
      </c>
      <c r="G106" s="4" t="s">
        <v>7</v>
      </c>
      <c r="H106" s="19">
        <f t="shared" ref="H106:H117" si="33">IF($E106=B106,1,0)</f>
        <v>0</v>
      </c>
      <c r="I106" s="19">
        <f t="shared" si="26"/>
        <v>0</v>
      </c>
      <c r="J106" s="52">
        <f t="shared" ref="J105:J117" si="34">IF($E106=D106,1,0)</f>
        <v>1</v>
      </c>
      <c r="M106" s="4" t="s">
        <v>7</v>
      </c>
      <c r="N106" s="19">
        <f t="shared" ref="N106:N117" si="35">B106^2</f>
        <v>0.77442964567607131</v>
      </c>
      <c r="O106" s="19">
        <f t="shared" si="27"/>
        <v>1.2239066947251542</v>
      </c>
      <c r="P106" s="19">
        <f t="shared" si="28"/>
        <v>0.20673599226456582</v>
      </c>
    </row>
    <row r="107" spans="1:19" x14ac:dyDescent="0.3">
      <c r="A107" s="4" t="s">
        <v>9</v>
      </c>
      <c r="B107" s="12">
        <f t="shared" si="29"/>
        <v>1.277654418092566</v>
      </c>
      <c r="C107" s="12">
        <f t="shared" si="30"/>
        <v>0.61476140365063769</v>
      </c>
      <c r="D107" s="12">
        <f t="shared" si="31"/>
        <v>0.2520320664503658</v>
      </c>
      <c r="E107" s="13">
        <f t="shared" si="32"/>
        <v>0.2520320664503658</v>
      </c>
      <c r="G107" s="4" t="s">
        <v>9</v>
      </c>
      <c r="H107" s="19">
        <f t="shared" si="33"/>
        <v>0</v>
      </c>
      <c r="I107" s="19">
        <f t="shared" si="26"/>
        <v>0</v>
      </c>
      <c r="J107" s="52">
        <f t="shared" si="34"/>
        <v>1</v>
      </c>
      <c r="M107" s="4" t="s">
        <v>9</v>
      </c>
      <c r="N107" s="19">
        <f t="shared" si="35"/>
        <v>1.6324008120714533</v>
      </c>
      <c r="O107" s="19">
        <f t="shared" si="27"/>
        <v>0.3779315834185023</v>
      </c>
      <c r="P107" s="19">
        <f t="shared" si="28"/>
        <v>6.3520162519241599E-2</v>
      </c>
    </row>
    <row r="108" spans="1:19" x14ac:dyDescent="0.3">
      <c r="A108" s="4" t="s">
        <v>10</v>
      </c>
      <c r="B108" s="12">
        <f t="shared" si="29"/>
        <v>1.1734609076229137</v>
      </c>
      <c r="C108" s="12">
        <f t="shared" si="30"/>
        <v>0.45990203128851587</v>
      </c>
      <c r="D108" s="12">
        <f t="shared" si="31"/>
        <v>0.24354971366721734</v>
      </c>
      <c r="E108" s="13">
        <f t="shared" si="32"/>
        <v>0.24354971366721734</v>
      </c>
      <c r="G108" s="4" t="s">
        <v>10</v>
      </c>
      <c r="H108" s="19">
        <f t="shared" si="33"/>
        <v>0</v>
      </c>
      <c r="I108" s="19">
        <f t="shared" si="26"/>
        <v>0</v>
      </c>
      <c r="J108" s="52">
        <f t="shared" si="34"/>
        <v>1</v>
      </c>
      <c r="M108" s="4" t="s">
        <v>10</v>
      </c>
      <c r="N108" s="19">
        <f t="shared" si="35"/>
        <v>1.3770105017191923</v>
      </c>
      <c r="O108" s="19">
        <f t="shared" si="27"/>
        <v>0.21150987838330304</v>
      </c>
      <c r="P108" s="19">
        <f t="shared" si="28"/>
        <v>5.9316463027383554E-2</v>
      </c>
    </row>
    <row r="109" spans="1:19" x14ac:dyDescent="0.3">
      <c r="A109" s="4" t="s">
        <v>11</v>
      </c>
      <c r="B109" s="12">
        <f t="shared" si="29"/>
        <v>0.88318055108671412</v>
      </c>
      <c r="C109" s="12">
        <f t="shared" si="30"/>
        <v>0.61615541676421126</v>
      </c>
      <c r="D109" s="12">
        <f t="shared" si="31"/>
        <v>0.25949876250275411</v>
      </c>
      <c r="E109" s="13">
        <f t="shared" si="32"/>
        <v>0.25949876250275411</v>
      </c>
      <c r="G109" s="4" t="s">
        <v>11</v>
      </c>
      <c r="H109" s="19">
        <f t="shared" si="33"/>
        <v>0</v>
      </c>
      <c r="I109" s="19">
        <f t="shared" si="26"/>
        <v>0</v>
      </c>
      <c r="J109" s="52">
        <f t="shared" si="34"/>
        <v>1</v>
      </c>
      <c r="M109" s="4" t="s">
        <v>11</v>
      </c>
      <c r="N109" s="19">
        <f t="shared" si="35"/>
        <v>0.78000788581783209</v>
      </c>
      <c r="O109" s="19">
        <f t="shared" si="27"/>
        <v>0.37964749760787886</v>
      </c>
      <c r="P109" s="19">
        <f t="shared" si="28"/>
        <v>6.7339607740460786E-2</v>
      </c>
    </row>
    <row r="110" spans="1:19" x14ac:dyDescent="0.3">
      <c r="A110" s="4" t="s">
        <v>12</v>
      </c>
      <c r="B110" s="12">
        <f t="shared" si="29"/>
        <v>0.23288674278184776</v>
      </c>
      <c r="C110" s="12">
        <f t="shared" si="30"/>
        <v>1.4881123319839693</v>
      </c>
      <c r="D110" s="12">
        <f t="shared" si="31"/>
        <v>1.0980397608732611</v>
      </c>
      <c r="E110" s="13">
        <f t="shared" si="32"/>
        <v>0.23288674278184776</v>
      </c>
      <c r="G110" s="4" t="s">
        <v>12</v>
      </c>
      <c r="H110" s="54">
        <f t="shared" si="33"/>
        <v>1</v>
      </c>
      <c r="I110" s="19">
        <f t="shared" si="26"/>
        <v>0</v>
      </c>
      <c r="J110" s="19">
        <f t="shared" si="34"/>
        <v>0</v>
      </c>
      <c r="M110" s="4" t="s">
        <v>12</v>
      </c>
      <c r="N110" s="19">
        <f t="shared" si="35"/>
        <v>5.4236234963538521E-2</v>
      </c>
      <c r="O110" s="19">
        <f t="shared" si="27"/>
        <v>2.2144783126027674</v>
      </c>
      <c r="P110" s="19">
        <f t="shared" si="28"/>
        <v>1.2056913164586083</v>
      </c>
    </row>
    <row r="111" spans="1:19" x14ac:dyDescent="0.3">
      <c r="A111" s="4" t="s">
        <v>14</v>
      </c>
      <c r="B111" s="12">
        <f t="shared" si="29"/>
        <v>0.15843543975574925</v>
      </c>
      <c r="C111" s="12">
        <f t="shared" si="30"/>
        <v>1.3646619578170842</v>
      </c>
      <c r="D111" s="12">
        <f t="shared" si="31"/>
        <v>1.0001333505693986</v>
      </c>
      <c r="E111" s="13">
        <f t="shared" si="32"/>
        <v>0.15843543975574925</v>
      </c>
      <c r="G111" s="4" t="s">
        <v>14</v>
      </c>
      <c r="H111" s="54">
        <f t="shared" si="33"/>
        <v>1</v>
      </c>
      <c r="I111" s="19">
        <f t="shared" si="26"/>
        <v>0</v>
      </c>
      <c r="J111" s="19">
        <f t="shared" si="34"/>
        <v>0</v>
      </c>
      <c r="M111" s="4" t="s">
        <v>14</v>
      </c>
      <c r="N111" s="19">
        <f t="shared" si="35"/>
        <v>2.5101788570597652E-2</v>
      </c>
      <c r="O111" s="19">
        <f t="shared" si="27"/>
        <v>1.8623022591131573</v>
      </c>
      <c r="P111" s="19">
        <f t="shared" si="28"/>
        <v>1.0002667189211716</v>
      </c>
    </row>
    <row r="112" spans="1:19" x14ac:dyDescent="0.3">
      <c r="A112" s="4" t="s">
        <v>15</v>
      </c>
      <c r="B112" s="12">
        <f t="shared" si="29"/>
        <v>1.4559577367568808</v>
      </c>
      <c r="C112" s="12">
        <f t="shared" si="30"/>
        <v>0.17194508578818271</v>
      </c>
      <c r="D112" s="12">
        <f t="shared" si="31"/>
        <v>0.65486598561023335</v>
      </c>
      <c r="E112" s="13">
        <f t="shared" si="32"/>
        <v>0.17194508578818271</v>
      </c>
      <c r="G112" s="4" t="s">
        <v>15</v>
      </c>
      <c r="H112" s="19">
        <f t="shared" si="33"/>
        <v>0</v>
      </c>
      <c r="I112" s="42">
        <f t="shared" si="26"/>
        <v>1</v>
      </c>
      <c r="J112" s="19">
        <f t="shared" si="34"/>
        <v>0</v>
      </c>
      <c r="M112" s="4" t="s">
        <v>15</v>
      </c>
      <c r="N112" s="19">
        <f t="shared" si="35"/>
        <v>2.1198129312222185</v>
      </c>
      <c r="O112" s="19">
        <f t="shared" si="27"/>
        <v>2.9565112526705514E-2</v>
      </c>
      <c r="P112" s="19">
        <f t="shared" si="28"/>
        <v>0.42884945910926237</v>
      </c>
    </row>
    <row r="113" spans="1:17" x14ac:dyDescent="0.3">
      <c r="A113" s="4" t="s">
        <v>16</v>
      </c>
      <c r="B113" s="12">
        <f t="shared" si="29"/>
        <v>1.3172217089924945</v>
      </c>
      <c r="C113" s="12">
        <f t="shared" si="30"/>
        <v>0.1224954943379173</v>
      </c>
      <c r="D113" s="12">
        <f t="shared" si="31"/>
        <v>0.5680750764446566</v>
      </c>
      <c r="E113" s="13">
        <f t="shared" si="32"/>
        <v>0.1224954943379173</v>
      </c>
      <c r="G113" s="4" t="s">
        <v>16</v>
      </c>
      <c r="H113" s="19">
        <f t="shared" si="33"/>
        <v>0</v>
      </c>
      <c r="I113" s="42">
        <f t="shared" si="26"/>
        <v>1</v>
      </c>
      <c r="J113" s="19">
        <f t="shared" si="34"/>
        <v>0</v>
      </c>
      <c r="M113" s="4" t="s">
        <v>16</v>
      </c>
      <c r="N113" s="19">
        <f t="shared" si="35"/>
        <v>1.7350730306411077</v>
      </c>
      <c r="O113" s="19">
        <f t="shared" si="27"/>
        <v>1.500514613309073E-2</v>
      </c>
      <c r="P113" s="19">
        <f t="shared" si="28"/>
        <v>0.32270929247760244</v>
      </c>
    </row>
    <row r="114" spans="1:17" x14ac:dyDescent="0.3">
      <c r="A114" s="4" t="s">
        <v>17</v>
      </c>
      <c r="B114" s="12">
        <f t="shared" si="29"/>
        <v>1.2176071885428048</v>
      </c>
      <c r="C114" s="12">
        <f t="shared" si="30"/>
        <v>0.33713462430782742</v>
      </c>
      <c r="D114" s="12">
        <f t="shared" si="31"/>
        <v>0.74221118706333056</v>
      </c>
      <c r="E114" s="13">
        <f t="shared" si="32"/>
        <v>0.33713462430782742</v>
      </c>
      <c r="G114" s="4" t="s">
        <v>17</v>
      </c>
      <c r="H114" s="19">
        <f t="shared" si="33"/>
        <v>0</v>
      </c>
      <c r="I114" s="42">
        <f t="shared" si="26"/>
        <v>1</v>
      </c>
      <c r="J114" s="19">
        <f t="shared" si="34"/>
        <v>0</v>
      </c>
      <c r="M114" s="4" t="s">
        <v>17</v>
      </c>
      <c r="N114" s="19">
        <f t="shared" si="35"/>
        <v>1.4825672655911135</v>
      </c>
      <c r="O114" s="19">
        <f t="shared" si="27"/>
        <v>0.11365975490717994</v>
      </c>
      <c r="P114" s="19">
        <f t="shared" si="28"/>
        <v>0.55087744620195822</v>
      </c>
    </row>
    <row r="115" spans="1:17" x14ac:dyDescent="0.3">
      <c r="A115" s="4" t="s">
        <v>18</v>
      </c>
      <c r="B115" s="12">
        <f t="shared" si="29"/>
        <v>9.6766262603206005E-2</v>
      </c>
      <c r="C115" s="12">
        <f t="shared" si="30"/>
        <v>1.3539779035980981</v>
      </c>
      <c r="D115" s="12">
        <f t="shared" si="31"/>
        <v>1.1096778537374297</v>
      </c>
      <c r="E115" s="13">
        <f t="shared" si="32"/>
        <v>9.6766262603206005E-2</v>
      </c>
      <c r="G115" s="4" t="s">
        <v>18</v>
      </c>
      <c r="H115" s="54">
        <f t="shared" si="33"/>
        <v>1</v>
      </c>
      <c r="I115" s="19">
        <f t="shared" si="26"/>
        <v>0</v>
      </c>
      <c r="J115" s="19">
        <f t="shared" si="34"/>
        <v>0</v>
      </c>
      <c r="M115" s="4" t="s">
        <v>18</v>
      </c>
      <c r="N115" s="19">
        <f t="shared" si="35"/>
        <v>9.3637095781926253E-3</v>
      </c>
      <c r="O115" s="19">
        <f t="shared" si="27"/>
        <v>1.8332561634319007</v>
      </c>
      <c r="P115" s="19">
        <f t="shared" si="28"/>
        <v>1.2313849390753084</v>
      </c>
    </row>
    <row r="116" spans="1:17" x14ac:dyDescent="0.3">
      <c r="A116" s="4" t="s">
        <v>19</v>
      </c>
      <c r="B116" s="12">
        <f t="shared" si="29"/>
        <v>1.5503772375709575</v>
      </c>
      <c r="C116" s="12">
        <f t="shared" si="30"/>
        <v>0.25867811822022829</v>
      </c>
      <c r="D116" s="12">
        <f t="shared" si="31"/>
        <v>0.89464385610748109</v>
      </c>
      <c r="E116" s="13">
        <f t="shared" si="32"/>
        <v>0.25867811822022829</v>
      </c>
      <c r="G116" s="4" t="s">
        <v>19</v>
      </c>
      <c r="H116" s="19">
        <f t="shared" si="33"/>
        <v>0</v>
      </c>
      <c r="I116" s="42">
        <f t="shared" si="26"/>
        <v>1</v>
      </c>
      <c r="J116" s="19">
        <f t="shared" si="34"/>
        <v>0</v>
      </c>
      <c r="M116" s="4" t="s">
        <v>19</v>
      </c>
      <c r="N116" s="19">
        <f t="shared" si="35"/>
        <v>2.4036695787781532</v>
      </c>
      <c r="O116" s="19">
        <f t="shared" si="27"/>
        <v>6.6914368845958402E-2</v>
      </c>
      <c r="P116" s="19">
        <f t="shared" si="28"/>
        <v>0.80038762927086338</v>
      </c>
    </row>
    <row r="117" spans="1:17" x14ac:dyDescent="0.3">
      <c r="A117" s="4" t="s">
        <v>20</v>
      </c>
      <c r="B117" s="12">
        <f>SQRT(($K$88-D96)^2+($L$88-E96)^2+($M$88-F96)^2+($N$88-G96)^2)</f>
        <v>0.26830526318631803</v>
      </c>
      <c r="C117" s="12">
        <f t="shared" si="30"/>
        <v>1.329146769938385</v>
      </c>
      <c r="D117" s="12">
        <f t="shared" si="31"/>
        <v>1.1747168625406106</v>
      </c>
      <c r="E117" s="13">
        <f t="shared" si="32"/>
        <v>0.26830526318631803</v>
      </c>
      <c r="G117" s="4" t="s">
        <v>20</v>
      </c>
      <c r="H117" s="54">
        <f t="shared" si="33"/>
        <v>1</v>
      </c>
      <c r="I117" s="19">
        <f t="shared" si="26"/>
        <v>0</v>
      </c>
      <c r="J117" s="19">
        <f t="shared" si="34"/>
        <v>0</v>
      </c>
      <c r="M117" s="4" t="s">
        <v>20</v>
      </c>
      <c r="N117" s="19">
        <f t="shared" si="35"/>
        <v>7.1987714253479385E-2</v>
      </c>
      <c r="O117" s="19">
        <f t="shared" si="27"/>
        <v>1.7666311360376421</v>
      </c>
      <c r="P117" s="19">
        <f>D117^2</f>
        <v>1.3799597071372558</v>
      </c>
    </row>
    <row r="118" spans="1:17" x14ac:dyDescent="0.3">
      <c r="H118" s="67">
        <f>SUM(H105:H117)</f>
        <v>4</v>
      </c>
      <c r="I118" s="67">
        <f t="shared" ref="I118:J118" si="36">SUM(I105:I117)</f>
        <v>4</v>
      </c>
      <c r="J118" s="67">
        <f t="shared" si="36"/>
        <v>5</v>
      </c>
      <c r="N118" s="19">
        <f>SUMPRODUCT(H105:H117,N105:N117)</f>
        <v>0.1606894473658082</v>
      </c>
      <c r="O118" s="19">
        <f t="shared" ref="O118:P118" si="37">SUMPRODUCT(I105:I117,O105:O117)</f>
        <v>0.22514438241293461</v>
      </c>
      <c r="P118" s="19">
        <f t="shared" si="37"/>
        <v>0.47773588579463233</v>
      </c>
    </row>
    <row r="119" spans="1:17" x14ac:dyDescent="0.3">
      <c r="G119" s="55" t="s">
        <v>68</v>
      </c>
      <c r="N119" s="19">
        <f>N118/H118</f>
        <v>4.0172361841452051E-2</v>
      </c>
      <c r="O119" s="19">
        <f>O118/I118</f>
        <v>5.6286095603233652E-2</v>
      </c>
      <c r="P119" s="19">
        <f>P118/J118</f>
        <v>9.5547177158926466E-2</v>
      </c>
      <c r="Q119" s="13">
        <f>SUM(N119:P119)</f>
        <v>0.19200563460361217</v>
      </c>
    </row>
    <row r="120" spans="1:17" ht="15.6" x14ac:dyDescent="0.35">
      <c r="G120" s="55" t="s">
        <v>69</v>
      </c>
      <c r="Q120" s="14" t="s">
        <v>83</v>
      </c>
    </row>
    <row r="121" spans="1:17" x14ac:dyDescent="0.3">
      <c r="G121" s="55" t="s">
        <v>70</v>
      </c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Начальные данные</vt:lpstr>
      <vt:lpstr>Агломеративный</vt:lpstr>
      <vt:lpstr>Дивизивный</vt:lpstr>
      <vt:lpstr>К-средних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Kiselyov</dc:creator>
  <cp:lastModifiedBy>Daniil Kiselyov</cp:lastModifiedBy>
  <dcterms:created xsi:type="dcterms:W3CDTF">2015-06-05T18:19:34Z</dcterms:created>
  <dcterms:modified xsi:type="dcterms:W3CDTF">2021-12-08T07:23:31Z</dcterms:modified>
</cp:coreProperties>
</file>