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ed\MSc Robotics\23 - MSc Thesis\Github-files\Anti-Backlash-Cycloidal-Actuator\Documentation\"/>
    </mc:Choice>
  </mc:AlternateContent>
  <xr:revisionPtr revIDLastSave="0" documentId="13_ncr:1_{F0778D51-DDE5-431C-B67B-5E854120EA7B}" xr6:coauthVersionLast="47" xr6:coauthVersionMax="47" xr10:uidLastSave="{00000000-0000-0000-0000-000000000000}"/>
  <bookViews>
    <workbookView xWindow="-118" yWindow="-118" windowWidth="25370" windowHeight="13667" xr2:uid="{5412E31F-F38B-4E29-907C-BD6AEE2BFDC1}"/>
  </bookViews>
  <sheets>
    <sheet name="Sheet1 (2)" sheetId="4" r:id="rId1"/>
    <sheet name="Sheet5" sheetId="5" r:id="rId2"/>
    <sheet name="Sheet1" sheetId="1" r:id="rId3"/>
    <sheet name="Sheet3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H12" i="1"/>
  <c r="C12" i="1"/>
  <c r="D12" i="1"/>
  <c r="K12" i="1"/>
  <c r="L12" i="1"/>
  <c r="H13" i="1"/>
  <c r="C13" i="1"/>
  <c r="D13" i="1"/>
  <c r="K13" i="1"/>
  <c r="B13" i="1"/>
  <c r="F13" i="1"/>
  <c r="G13" i="1"/>
  <c r="I13" i="1"/>
  <c r="J13" i="1"/>
  <c r="E13" i="1"/>
  <c r="B12" i="1"/>
  <c r="I12" i="3"/>
  <c r="I11" i="3"/>
  <c r="I10" i="3"/>
  <c r="I9" i="3"/>
  <c r="I8" i="3"/>
  <c r="I7" i="3"/>
  <c r="I6" i="3"/>
  <c r="I5" i="3"/>
  <c r="I4" i="3"/>
  <c r="I3" i="3"/>
  <c r="I2" i="3"/>
  <c r="E12" i="1"/>
  <c r="I12" i="1"/>
  <c r="F12" i="1"/>
  <c r="G12" i="1"/>
  <c r="J12" i="1"/>
</calcChain>
</file>

<file path=xl/sharedStrings.xml><?xml version="1.0" encoding="utf-8"?>
<sst xmlns="http://schemas.openxmlformats.org/spreadsheetml/2006/main" count="296" uniqueCount="93">
  <si>
    <t>actuators comparison</t>
  </si>
  <si>
    <t>speed [RPM]</t>
  </si>
  <si>
    <t>nominal torque [Nm]</t>
  </si>
  <si>
    <t>peak torque [Nm]</t>
  </si>
  <si>
    <t>diameter [mm]</t>
  </si>
  <si>
    <t>height [mm]</t>
  </si>
  <si>
    <t>PULSE115-60 \cite{perez-diaz_design_nodate}</t>
  </si>
  <si>
    <t>Reducer type</t>
  </si>
  <si>
    <t>Reduction ratio</t>
  </si>
  <si>
    <t>Planetary</t>
  </si>
  <si>
    <t>Yu et al. \cite{yu_quasi-direct_2020}</t>
  </si>
  <si>
    <t>Proposed design</t>
  </si>
  <si>
    <t>Peak torque density [Nm/kg]</t>
  </si>
  <si>
    <t>mass [Kg]</t>
  </si>
  <si>
    <t>unknown</t>
  </si>
  <si>
    <t>Lee et al \cite{lee_development_2020}</t>
  </si>
  <si>
    <t>hip exoscelet</t>
  </si>
  <si>
    <t>stiffening frame</t>
  </si>
  <si>
    <t>3d printed</t>
  </si>
  <si>
    <t>quadruped</t>
  </si>
  <si>
    <t>Unitree</t>
  </si>
  <si>
    <t>unitree</t>
  </si>
  <si>
    <t>cost</t>
  </si>
  <si>
    <t>continuous current</t>
  </si>
  <si>
    <t>peak current</t>
  </si>
  <si>
    <t>max voltage</t>
  </si>
  <si>
    <t>Moteus n1</t>
  </si>
  <si>
    <t>max electrical freq</t>
  </si>
  <si>
    <t>max power</t>
  </si>
  <si>
    <t>encoder</t>
  </si>
  <si>
    <t>MA702</t>
  </si>
  <si>
    <t>AS5047P</t>
  </si>
  <si>
    <t>encoder resolution</t>
  </si>
  <si>
    <t>12 bit</t>
  </si>
  <si>
    <t xml:space="preserve">14 bit </t>
  </si>
  <si>
    <t>14 bit</t>
  </si>
  <si>
    <t>TinyMovr r5.2</t>
  </si>
  <si>
    <t>Moteus r4.11</t>
  </si>
  <si>
    <t>ODrive S1</t>
  </si>
  <si>
    <t>ODrive Pro</t>
  </si>
  <si>
    <t>Cycloidal</t>
  </si>
  <si>
    <t>Intended application</t>
  </si>
  <si>
    <t>Hip Exosceleton</t>
  </si>
  <si>
    <t>Humanoid</t>
  </si>
  <si>
    <t>Quadruped</t>
  </si>
  <si>
    <t>Legged robots</t>
  </si>
  <si>
    <t>Dynamic QDD</t>
  </si>
  <si>
    <t>Roozing et al. \cite{roozing_experimental_nodate}</t>
  </si>
  <si>
    <t>Arthemis hip pitch \cite{zhu_design_2023}</t>
  </si>
  <si>
    <t>Arthemis hip yaw \cite{zhu_design_2023}</t>
  </si>
  <si>
    <t>MIT Cheetah \cite{katz_low_2018}</t>
  </si>
  <si>
    <t>Unitree M107 \cite{noauthor_unitree_nodate-1}</t>
  </si>
  <si>
    <t>Singh et al. \cite{singh_design_2020}</t>
  </si>
  <si>
    <t>Unitree GO-M8010-6 \cite{noauthor_go-m8010-6_nodate}</t>
  </si>
  <si>
    <t>200*</t>
  </si>
  <si>
    <t>100*</t>
  </si>
  <si>
    <t>60*</t>
  </si>
  <si>
    <t>80*</t>
  </si>
  <si>
    <t>Application</t>
  </si>
  <si>
    <t>Speed [RPM]</t>
  </si>
  <si>
    <t>Nominal Torque [Nm]</t>
  </si>
  <si>
    <t>Peak Torque [Nm]</t>
  </si>
  <si>
    <t>Power density [W/kg]</t>
  </si>
  <si>
    <t>mass [kg]</t>
  </si>
  <si>
    <t>Power density [kW/kg]</t>
  </si>
  <si>
    <t>-</t>
  </si>
  <si>
    <t>Hip Exoskeleton</t>
  </si>
  <si>
    <t>Specified power</t>
  </si>
  <si>
    <t>44V, 22A</t>
  </si>
  <si>
    <t xml:space="preserve">48V, </t>
  </si>
  <si>
    <t>367 (40v)</t>
  </si>
  <si>
    <t>36.4 (40A)</t>
  </si>
  <si>
    <t>90 (48v)</t>
  </si>
  <si>
    <t>18.5 (14A)</t>
  </si>
  <si>
    <t>62.5 (3.6A)</t>
  </si>
  <si>
    <t>220 (44v)</t>
  </si>
  <si>
    <t>239 (44v)</t>
  </si>
  <si>
    <t>150 (40A)</t>
  </si>
  <si>
    <t>177 (80v)</t>
  </si>
  <si>
    <t>255 (48v)</t>
  </si>
  <si>
    <t>188 (42V)</t>
  </si>
  <si>
    <t>17.5 (7.5A)</t>
  </si>
  <si>
    <t>42 (17A)</t>
  </si>
  <si>
    <t>382 (24v)</t>
  </si>
  <si>
    <t>52 (20A)</t>
  </si>
  <si>
    <t>150 (44v)</t>
  </si>
  <si>
    <t>156 (62A)</t>
  </si>
  <si>
    <t>Roozing et al. \cite{roozing_experimental_2024}</t>
  </si>
  <si>
    <t>PULSE115-60 \cite{perez-diaz_design_2019}</t>
  </si>
  <si>
    <t>Proposed design (theorethical)</t>
  </si>
  <si>
    <t>Proposed design (tested)</t>
  </si>
  <si>
    <t>120 (44v)</t>
  </si>
  <si>
    <t>70 (62A)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</si>
</sst>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0@100A" TargetMode="External"/><Relationship Id="rId2" Type="http://schemas.openxmlformats.org/officeDocument/2006/relationships/hyperlink" Target="mailto:40@20A" TargetMode="External"/><Relationship Id="rId1" Type="http://schemas.openxmlformats.org/officeDocument/2006/relationships/hyperlink" Target="mailto:130@44v" TargetMode="External"/><Relationship Id="rId6" Type="http://schemas.openxmlformats.org/officeDocument/2006/relationships/hyperlink" Target="mailto:100@100A" TargetMode="External"/><Relationship Id="rId5" Type="http://schemas.openxmlformats.org/officeDocument/2006/relationships/hyperlink" Target="mailto:40@20A" TargetMode="External"/><Relationship Id="rId4" Type="http://schemas.openxmlformats.org/officeDocument/2006/relationships/hyperlink" Target="mailto:130@44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00@100A" TargetMode="External"/><Relationship Id="rId2" Type="http://schemas.openxmlformats.org/officeDocument/2006/relationships/hyperlink" Target="mailto:40@20A" TargetMode="External"/><Relationship Id="rId1" Type="http://schemas.openxmlformats.org/officeDocument/2006/relationships/hyperlink" Target="mailto:130@44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2A08-148E-43A5-A5C3-A9F7C7EE7A41}">
  <dimension ref="A1:M16"/>
  <sheetViews>
    <sheetView tabSelected="1" workbookViewId="0">
      <selection activeCell="C13" sqref="C13"/>
    </sheetView>
  </sheetViews>
  <sheetFormatPr defaultRowHeight="15.05" x14ac:dyDescent="0.3"/>
  <cols>
    <col min="1" max="1" width="29.21875" customWidth="1"/>
    <col min="2" max="13" width="12.6640625" customWidth="1"/>
  </cols>
  <sheetData>
    <row r="1" spans="1:13" x14ac:dyDescent="0.3">
      <c r="A1" t="s">
        <v>0</v>
      </c>
    </row>
    <row r="3" spans="1:13" x14ac:dyDescent="0.3">
      <c r="D3" t="s">
        <v>18</v>
      </c>
      <c r="E3" t="s">
        <v>17</v>
      </c>
      <c r="H3" t="s">
        <v>16</v>
      </c>
      <c r="I3" t="s">
        <v>19</v>
      </c>
      <c r="L3" t="s">
        <v>20</v>
      </c>
      <c r="M3" t="s">
        <v>21</v>
      </c>
    </row>
    <row r="4" spans="1:13" s="16" customFormat="1" ht="94.25" customHeight="1" x14ac:dyDescent="0.3">
      <c r="A4" s="14"/>
      <c r="B4" s="15" t="s">
        <v>89</v>
      </c>
      <c r="C4" s="15" t="s">
        <v>90</v>
      </c>
      <c r="D4" s="15" t="s">
        <v>87</v>
      </c>
      <c r="E4" s="15" t="s">
        <v>15</v>
      </c>
      <c r="F4" s="15" t="s">
        <v>52</v>
      </c>
      <c r="G4" s="15" t="s">
        <v>88</v>
      </c>
      <c r="H4" s="15" t="s">
        <v>10</v>
      </c>
      <c r="I4" s="15" t="s">
        <v>50</v>
      </c>
      <c r="J4" s="15" t="s">
        <v>48</v>
      </c>
      <c r="K4" s="15" t="s">
        <v>49</v>
      </c>
      <c r="L4" s="15" t="s">
        <v>53</v>
      </c>
      <c r="M4" s="15" t="s">
        <v>51</v>
      </c>
    </row>
    <row r="5" spans="1:13" s="16" customFormat="1" ht="30.15" x14ac:dyDescent="0.3">
      <c r="A5" s="14" t="s">
        <v>41</v>
      </c>
      <c r="B5" s="15" t="s">
        <v>43</v>
      </c>
      <c r="C5" s="15" t="s">
        <v>43</v>
      </c>
      <c r="D5" s="15" t="s">
        <v>45</v>
      </c>
      <c r="E5" s="15" t="s">
        <v>45</v>
      </c>
      <c r="F5" s="15" t="s">
        <v>44</v>
      </c>
      <c r="G5" s="15" t="s">
        <v>46</v>
      </c>
      <c r="H5" s="15" t="s">
        <v>66</v>
      </c>
      <c r="I5" s="15" t="s">
        <v>44</v>
      </c>
      <c r="J5" s="15" t="s">
        <v>43</v>
      </c>
      <c r="K5" s="15" t="s">
        <v>43</v>
      </c>
      <c r="L5" s="15" t="s">
        <v>44</v>
      </c>
      <c r="M5" s="15" t="s">
        <v>43</v>
      </c>
    </row>
    <row r="6" spans="1:13" x14ac:dyDescent="0.3">
      <c r="A6" s="11" t="s">
        <v>1</v>
      </c>
      <c r="B6" s="12" t="s">
        <v>85</v>
      </c>
      <c r="C6" s="12" t="s">
        <v>91</v>
      </c>
      <c r="D6" s="12" t="s">
        <v>70</v>
      </c>
      <c r="E6" s="12" t="s">
        <v>78</v>
      </c>
      <c r="F6" s="12" t="s">
        <v>79</v>
      </c>
      <c r="G6" s="12" t="s">
        <v>72</v>
      </c>
      <c r="H6" s="12" t="s">
        <v>80</v>
      </c>
      <c r="I6" s="12" t="s">
        <v>83</v>
      </c>
      <c r="J6" s="12" t="s">
        <v>75</v>
      </c>
      <c r="K6" s="12" t="s">
        <v>76</v>
      </c>
      <c r="L6" s="12">
        <v>286</v>
      </c>
      <c r="M6" s="12" t="s">
        <v>14</v>
      </c>
    </row>
    <row r="7" spans="1:13" x14ac:dyDescent="0.3">
      <c r="A7" s="11" t="s">
        <v>2</v>
      </c>
      <c r="B7" s="12" t="s">
        <v>84</v>
      </c>
      <c r="C7" s="12" t="s">
        <v>84</v>
      </c>
      <c r="D7" s="12" t="s">
        <v>71</v>
      </c>
      <c r="E7" s="12" t="s">
        <v>14</v>
      </c>
      <c r="F7" s="12">
        <v>26.4</v>
      </c>
      <c r="G7" s="12" t="s">
        <v>73</v>
      </c>
      <c r="H7" s="12" t="s">
        <v>81</v>
      </c>
      <c r="I7" s="12">
        <v>6.9</v>
      </c>
      <c r="J7" s="12">
        <v>80</v>
      </c>
      <c r="K7" s="12">
        <v>30</v>
      </c>
      <c r="L7" s="12" t="s">
        <v>14</v>
      </c>
      <c r="M7" s="12" t="s">
        <v>14</v>
      </c>
    </row>
    <row r="8" spans="1:13" x14ac:dyDescent="0.3">
      <c r="A8" s="11" t="s">
        <v>3</v>
      </c>
      <c r="B8" s="12" t="s">
        <v>86</v>
      </c>
      <c r="C8" s="12" t="s">
        <v>92</v>
      </c>
      <c r="D8" s="12" t="s">
        <v>14</v>
      </c>
      <c r="E8" s="12" t="s">
        <v>77</v>
      </c>
      <c r="F8" s="12">
        <v>55.2</v>
      </c>
      <c r="G8" s="12" t="s">
        <v>74</v>
      </c>
      <c r="H8" s="12" t="s">
        <v>82</v>
      </c>
      <c r="I8" s="12">
        <v>17</v>
      </c>
      <c r="J8" s="12">
        <v>250</v>
      </c>
      <c r="K8" s="12">
        <v>85</v>
      </c>
      <c r="L8" s="12">
        <v>23.7</v>
      </c>
      <c r="M8" s="12">
        <v>360</v>
      </c>
    </row>
    <row r="9" spans="1:13" x14ac:dyDescent="0.3">
      <c r="A9" s="11" t="s">
        <v>4</v>
      </c>
      <c r="B9" s="12">
        <v>125</v>
      </c>
      <c r="C9" s="12">
        <v>125</v>
      </c>
      <c r="D9" s="12">
        <v>104</v>
      </c>
      <c r="E9" s="12">
        <v>90</v>
      </c>
      <c r="F9" s="12">
        <v>126</v>
      </c>
      <c r="G9" s="12">
        <v>113.8</v>
      </c>
      <c r="H9" s="12">
        <v>110</v>
      </c>
      <c r="I9" s="12">
        <v>96</v>
      </c>
      <c r="J9" s="12" t="s">
        <v>54</v>
      </c>
      <c r="K9" s="12" t="s">
        <v>55</v>
      </c>
      <c r="L9" s="12">
        <v>96</v>
      </c>
      <c r="M9" s="12">
        <v>107</v>
      </c>
    </row>
    <row r="10" spans="1:13" x14ac:dyDescent="0.3">
      <c r="A10" s="11" t="s">
        <v>5</v>
      </c>
      <c r="B10" s="12">
        <v>60</v>
      </c>
      <c r="C10" s="12">
        <v>60</v>
      </c>
      <c r="D10" s="12">
        <v>58</v>
      </c>
      <c r="E10" s="12">
        <v>37</v>
      </c>
      <c r="F10" s="12">
        <v>68</v>
      </c>
      <c r="G10" s="12">
        <v>64.2</v>
      </c>
      <c r="H10" s="12">
        <v>51</v>
      </c>
      <c r="I10" s="12">
        <v>40</v>
      </c>
      <c r="J10" s="12" t="s">
        <v>56</v>
      </c>
      <c r="K10" s="12" t="s">
        <v>57</v>
      </c>
      <c r="L10" s="12">
        <v>42</v>
      </c>
      <c r="M10" s="12">
        <v>74</v>
      </c>
    </row>
    <row r="11" spans="1:13" x14ac:dyDescent="0.3">
      <c r="A11" s="11" t="s">
        <v>63</v>
      </c>
      <c r="B11" s="12">
        <v>1.2</v>
      </c>
      <c r="C11" s="12">
        <v>1.35</v>
      </c>
      <c r="D11" s="12">
        <v>0.79700000000000004</v>
      </c>
      <c r="E11" s="12">
        <v>1.85</v>
      </c>
      <c r="F11" s="12">
        <v>1.89</v>
      </c>
      <c r="G11" s="12">
        <v>1.25</v>
      </c>
      <c r="H11" s="12">
        <v>0.77</v>
      </c>
      <c r="I11" s="12">
        <v>0.48</v>
      </c>
      <c r="J11" s="12">
        <v>3</v>
      </c>
      <c r="K11" s="12">
        <v>0.81499999999999995</v>
      </c>
      <c r="L11" s="12">
        <v>0.53</v>
      </c>
      <c r="M11" s="12">
        <v>1.9</v>
      </c>
    </row>
    <row r="12" spans="1:13" x14ac:dyDescent="0.3">
      <c r="A12" s="11" t="s">
        <v>12</v>
      </c>
      <c r="B12" s="13">
        <v>111.42857142857143</v>
      </c>
      <c r="C12" s="13">
        <f>156/1.35</f>
        <v>115.55555555555554</v>
      </c>
      <c r="D12" s="13">
        <v>45.671267252195733</v>
      </c>
      <c r="E12" s="13">
        <v>81.081081081081081</v>
      </c>
      <c r="F12" s="13">
        <v>29.206349206349209</v>
      </c>
      <c r="G12" s="13">
        <v>50</v>
      </c>
      <c r="H12" s="13">
        <v>54.545454545454547</v>
      </c>
      <c r="I12" s="13">
        <v>35.416666666666671</v>
      </c>
      <c r="J12" s="13">
        <v>83.333333333333329</v>
      </c>
      <c r="K12" s="13">
        <v>104.29447852760737</v>
      </c>
      <c r="L12" s="13">
        <v>44.716981132075468</v>
      </c>
      <c r="M12" s="13">
        <v>189.47368421052633</v>
      </c>
    </row>
    <row r="13" spans="1:13" x14ac:dyDescent="0.3">
      <c r="A13" s="11" t="s">
        <v>62</v>
      </c>
      <c r="B13" s="13">
        <v>1750.4069322098815</v>
      </c>
      <c r="C13" s="13">
        <f>(120*156)/9.5488/1.35</f>
        <v>1452.1894548704199</v>
      </c>
      <c r="D13" s="13">
        <v>1755.3362811615943</v>
      </c>
      <c r="E13" s="13">
        <v>1502.9481559307296</v>
      </c>
      <c r="F13" s="13">
        <v>779.95340227243719</v>
      </c>
      <c r="G13" s="13">
        <v>471.26340482573721</v>
      </c>
      <c r="H13" s="13">
        <v>1073.9093346331952</v>
      </c>
      <c r="I13" s="13">
        <v>1416.8446995084898</v>
      </c>
      <c r="J13" s="13">
        <v>1919.962019660411</v>
      </c>
      <c r="K13" s="13">
        <v>2610.4201960558566</v>
      </c>
      <c r="L13" s="13">
        <v>1339.3365243563155</v>
      </c>
      <c r="M13" s="13" t="s">
        <v>65</v>
      </c>
    </row>
    <row r="14" spans="1:13" x14ac:dyDescent="0.3">
      <c r="A14" s="11" t="s">
        <v>7</v>
      </c>
      <c r="B14" s="12" t="s">
        <v>40</v>
      </c>
      <c r="C14" s="12" t="s">
        <v>40</v>
      </c>
      <c r="D14" s="12" t="s">
        <v>40</v>
      </c>
      <c r="E14" s="12" t="s">
        <v>40</v>
      </c>
      <c r="F14" s="12" t="s">
        <v>9</v>
      </c>
      <c r="G14" s="12" t="s">
        <v>9</v>
      </c>
      <c r="H14" s="12" t="s">
        <v>9</v>
      </c>
      <c r="I14" s="12" t="s">
        <v>9</v>
      </c>
      <c r="J14" s="12" t="s">
        <v>9</v>
      </c>
      <c r="K14" s="12" t="s">
        <v>9</v>
      </c>
      <c r="L14" s="12" t="s">
        <v>14</v>
      </c>
      <c r="M14" s="12" t="s">
        <v>14</v>
      </c>
    </row>
    <row r="15" spans="1:13" x14ac:dyDescent="0.3">
      <c r="A15" s="11" t="s">
        <v>8</v>
      </c>
      <c r="B15" s="12">
        <v>13</v>
      </c>
      <c r="C15" s="12">
        <v>13</v>
      </c>
      <c r="D15" s="12">
        <v>11</v>
      </c>
      <c r="E15" s="12">
        <v>11</v>
      </c>
      <c r="F15" s="12">
        <v>8</v>
      </c>
      <c r="G15" s="12">
        <v>5</v>
      </c>
      <c r="H15" s="12">
        <v>8</v>
      </c>
      <c r="I15" s="12">
        <v>9</v>
      </c>
      <c r="J15" s="12">
        <v>5.9</v>
      </c>
      <c r="K15" s="12">
        <v>14.5</v>
      </c>
      <c r="L15" s="12">
        <v>6.3</v>
      </c>
      <c r="M15" s="12" t="s">
        <v>14</v>
      </c>
    </row>
    <row r="16" spans="1:13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hyperlinks>
    <hyperlink ref="B6" r:id="rId1" display="130@44v" xr:uid="{AFE67E3F-C65E-4EC5-93BC-A5B45B20FD77}"/>
    <hyperlink ref="B7" r:id="rId2" display="40@20A" xr:uid="{45AA9AC9-4DEF-46AA-BC8D-B74AAA8401CD}"/>
    <hyperlink ref="B8" r:id="rId3" display="100@100A" xr:uid="{EEF263DE-626B-4954-8267-A48BFA0CABD3}"/>
    <hyperlink ref="C6" r:id="rId4" display="130@44v" xr:uid="{28962010-B7FB-4F3C-89A4-D73B71075153}"/>
    <hyperlink ref="C7" r:id="rId5" display="40@20A" xr:uid="{D6CE8101-65B3-4F99-9A1B-A166BA533606}"/>
    <hyperlink ref="C8" r:id="rId6" display="100@100A" xr:uid="{FF47BA9B-6B10-4929-B847-7A721B0ACF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43A0-C1D6-4F7A-B062-67E7D0657843}">
  <dimension ref="A1:L12"/>
  <sheetViews>
    <sheetView topLeftCell="A5" workbookViewId="0">
      <selection sqref="A1:L12"/>
    </sheetView>
  </sheetViews>
  <sheetFormatPr defaultRowHeight="15.05" x14ac:dyDescent="0.3"/>
  <cols>
    <col min="1" max="1" width="19.109375" customWidth="1"/>
    <col min="2" max="2" width="10.21875" bestFit="1" customWidth="1"/>
    <col min="3" max="3" width="10.77734375" bestFit="1" customWidth="1"/>
    <col min="4" max="4" width="17.5546875" bestFit="1" customWidth="1"/>
    <col min="5" max="5" width="14.77734375" bestFit="1" customWidth="1"/>
    <col min="6" max="6" width="12.6640625" bestFit="1" customWidth="1"/>
    <col min="7" max="7" width="10.5546875" bestFit="1" customWidth="1"/>
    <col min="8" max="8" width="8.33203125" bestFit="1" customWidth="1"/>
    <col min="9" max="9" width="23.6640625" bestFit="1" customWidth="1"/>
    <col min="10" max="10" width="18" bestFit="1" customWidth="1"/>
    <col min="11" max="11" width="11.109375" bestFit="1" customWidth="1"/>
    <col min="12" max="12" width="12.88671875" bestFit="1" customWidth="1"/>
  </cols>
  <sheetData>
    <row r="1" spans="1:12" ht="30.15" x14ac:dyDescent="0.3">
      <c r="A1" s="14"/>
      <c r="B1" s="14" t="s">
        <v>41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63</v>
      </c>
      <c r="I1" s="11" t="s">
        <v>12</v>
      </c>
      <c r="J1" s="11" t="s">
        <v>62</v>
      </c>
      <c r="K1" s="11" t="s">
        <v>7</v>
      </c>
      <c r="L1" s="11" t="s">
        <v>8</v>
      </c>
    </row>
    <row r="2" spans="1:12" x14ac:dyDescent="0.3">
      <c r="A2" s="15" t="s">
        <v>11</v>
      </c>
      <c r="B2" s="15" t="s">
        <v>43</v>
      </c>
      <c r="C2" s="12" t="s">
        <v>85</v>
      </c>
      <c r="D2" s="12" t="s">
        <v>84</v>
      </c>
      <c r="E2" s="12" t="s">
        <v>86</v>
      </c>
      <c r="F2" s="12">
        <v>125</v>
      </c>
      <c r="G2" s="12">
        <v>60</v>
      </c>
      <c r="H2" s="12">
        <v>1.2</v>
      </c>
      <c r="I2" s="13">
        <v>111.42857142857143</v>
      </c>
      <c r="J2" s="13">
        <v>1750.4069322098815</v>
      </c>
      <c r="K2" s="12" t="s">
        <v>40</v>
      </c>
      <c r="L2" s="12">
        <v>13</v>
      </c>
    </row>
    <row r="3" spans="1:12" ht="45.2" x14ac:dyDescent="0.3">
      <c r="A3" s="15" t="s">
        <v>47</v>
      </c>
      <c r="B3" s="15" t="s">
        <v>45</v>
      </c>
      <c r="C3" s="12" t="s">
        <v>70</v>
      </c>
      <c r="D3" s="12" t="s">
        <v>71</v>
      </c>
      <c r="E3" s="12" t="s">
        <v>14</v>
      </c>
      <c r="F3" s="12">
        <v>104</v>
      </c>
      <c r="G3" s="12">
        <v>58</v>
      </c>
      <c r="H3" s="12">
        <v>0.79700000000000004</v>
      </c>
      <c r="I3" s="13">
        <v>45.671267252195733</v>
      </c>
      <c r="J3" s="13">
        <v>1755.3362811615943</v>
      </c>
      <c r="K3" s="12" t="s">
        <v>40</v>
      </c>
      <c r="L3" s="12">
        <v>11</v>
      </c>
    </row>
    <row r="4" spans="1:12" ht="45.2" x14ac:dyDescent="0.3">
      <c r="A4" s="15" t="s">
        <v>15</v>
      </c>
      <c r="B4" s="15" t="s">
        <v>45</v>
      </c>
      <c r="C4" s="12" t="s">
        <v>78</v>
      </c>
      <c r="D4" s="12" t="s">
        <v>14</v>
      </c>
      <c r="E4" s="12" t="s">
        <v>77</v>
      </c>
      <c r="F4" s="12">
        <v>90</v>
      </c>
      <c r="G4" s="12">
        <v>37</v>
      </c>
      <c r="H4" s="12">
        <v>1.85</v>
      </c>
      <c r="I4" s="13">
        <v>81.081081081081081</v>
      </c>
      <c r="J4" s="13">
        <v>1502.9481559307296</v>
      </c>
      <c r="K4" s="12" t="s">
        <v>40</v>
      </c>
      <c r="L4" s="12">
        <v>11</v>
      </c>
    </row>
    <row r="5" spans="1:12" ht="45.2" x14ac:dyDescent="0.3">
      <c r="A5" s="15" t="s">
        <v>52</v>
      </c>
      <c r="B5" s="15" t="s">
        <v>44</v>
      </c>
      <c r="C5" s="12" t="s">
        <v>79</v>
      </c>
      <c r="D5" s="12">
        <v>26.4</v>
      </c>
      <c r="E5" s="12">
        <v>55.2</v>
      </c>
      <c r="F5" s="12">
        <v>126</v>
      </c>
      <c r="G5" s="12">
        <v>68</v>
      </c>
      <c r="H5" s="12">
        <v>1.89</v>
      </c>
      <c r="I5" s="13">
        <v>29.206349206349209</v>
      </c>
      <c r="J5" s="13">
        <v>779.95340227243719</v>
      </c>
      <c r="K5" s="12" t="s">
        <v>9</v>
      </c>
      <c r="L5" s="12">
        <v>8</v>
      </c>
    </row>
    <row r="6" spans="1:12" ht="45.2" x14ac:dyDescent="0.3">
      <c r="A6" s="15" t="s">
        <v>6</v>
      </c>
      <c r="B6" s="15" t="s">
        <v>46</v>
      </c>
      <c r="C6" s="12" t="s">
        <v>72</v>
      </c>
      <c r="D6" s="12" t="s">
        <v>73</v>
      </c>
      <c r="E6" s="12" t="s">
        <v>74</v>
      </c>
      <c r="F6" s="12">
        <v>113.8</v>
      </c>
      <c r="G6" s="12">
        <v>64.2</v>
      </c>
      <c r="H6" s="12">
        <v>1.25</v>
      </c>
      <c r="I6" s="13">
        <v>50</v>
      </c>
      <c r="J6" s="13">
        <v>471.26340482573721</v>
      </c>
      <c r="K6" s="12" t="s">
        <v>9</v>
      </c>
      <c r="L6" s="12">
        <v>5</v>
      </c>
    </row>
    <row r="7" spans="1:12" ht="30.15" x14ac:dyDescent="0.3">
      <c r="A7" s="15" t="s">
        <v>10</v>
      </c>
      <c r="B7" s="15" t="s">
        <v>66</v>
      </c>
      <c r="C7" s="12" t="s">
        <v>80</v>
      </c>
      <c r="D7" s="12" t="s">
        <v>81</v>
      </c>
      <c r="E7" s="12" t="s">
        <v>82</v>
      </c>
      <c r="F7" s="12">
        <v>110</v>
      </c>
      <c r="G7" s="12">
        <v>51</v>
      </c>
      <c r="H7" s="12">
        <v>0.77</v>
      </c>
      <c r="I7" s="13">
        <v>54.545454545454547</v>
      </c>
      <c r="J7" s="13">
        <v>1073.9093346331952</v>
      </c>
      <c r="K7" s="12" t="s">
        <v>9</v>
      </c>
      <c r="L7" s="12">
        <v>8</v>
      </c>
    </row>
    <row r="8" spans="1:12" ht="30.15" x14ac:dyDescent="0.3">
      <c r="A8" s="15" t="s">
        <v>50</v>
      </c>
      <c r="B8" s="15" t="s">
        <v>44</v>
      </c>
      <c r="C8" s="12" t="s">
        <v>83</v>
      </c>
      <c r="D8" s="12">
        <v>6.9</v>
      </c>
      <c r="E8" s="12">
        <v>17</v>
      </c>
      <c r="F8" s="12">
        <v>96</v>
      </c>
      <c r="G8" s="12">
        <v>40</v>
      </c>
      <c r="H8" s="12">
        <v>0.48</v>
      </c>
      <c r="I8" s="13">
        <v>35.416666666666671</v>
      </c>
      <c r="J8" s="13">
        <v>1416.8446995084898</v>
      </c>
      <c r="K8" s="12" t="s">
        <v>9</v>
      </c>
      <c r="L8" s="12">
        <v>9</v>
      </c>
    </row>
    <row r="9" spans="1:12" ht="45.2" x14ac:dyDescent="0.3">
      <c r="A9" s="15" t="s">
        <v>48</v>
      </c>
      <c r="B9" s="15" t="s">
        <v>43</v>
      </c>
      <c r="C9" s="12" t="s">
        <v>75</v>
      </c>
      <c r="D9" s="12">
        <v>80</v>
      </c>
      <c r="E9" s="12">
        <v>250</v>
      </c>
      <c r="F9" s="12" t="s">
        <v>54</v>
      </c>
      <c r="G9" s="12" t="s">
        <v>56</v>
      </c>
      <c r="H9" s="12">
        <v>3</v>
      </c>
      <c r="I9" s="13">
        <v>83.333333333333329</v>
      </c>
      <c r="J9" s="13">
        <v>1919.962019660411</v>
      </c>
      <c r="K9" s="12" t="s">
        <v>9</v>
      </c>
      <c r="L9" s="12">
        <v>5.9</v>
      </c>
    </row>
    <row r="10" spans="1:12" ht="45.2" x14ac:dyDescent="0.3">
      <c r="A10" s="15" t="s">
        <v>49</v>
      </c>
      <c r="B10" s="15" t="s">
        <v>43</v>
      </c>
      <c r="C10" s="12" t="s">
        <v>76</v>
      </c>
      <c r="D10" s="12">
        <v>30</v>
      </c>
      <c r="E10" s="12">
        <v>85</v>
      </c>
      <c r="F10" s="12" t="s">
        <v>55</v>
      </c>
      <c r="G10" s="12" t="s">
        <v>57</v>
      </c>
      <c r="H10" s="12">
        <v>0.81499999999999995</v>
      </c>
      <c r="I10" s="13">
        <v>104.29447852760737</v>
      </c>
      <c r="J10" s="13">
        <v>2610.4201960558566</v>
      </c>
      <c r="K10" s="12" t="s">
        <v>9</v>
      </c>
      <c r="L10" s="12">
        <v>14.5</v>
      </c>
    </row>
    <row r="11" spans="1:12" ht="45.2" x14ac:dyDescent="0.3">
      <c r="A11" s="15" t="s">
        <v>53</v>
      </c>
      <c r="B11" s="15" t="s">
        <v>44</v>
      </c>
      <c r="C11" s="12">
        <v>286</v>
      </c>
      <c r="D11" s="12" t="s">
        <v>14</v>
      </c>
      <c r="E11" s="12">
        <v>23.7</v>
      </c>
      <c r="F11" s="12">
        <v>96</v>
      </c>
      <c r="G11" s="12">
        <v>42</v>
      </c>
      <c r="H11" s="12">
        <v>0.53</v>
      </c>
      <c r="I11" s="13">
        <v>44.716981132075468</v>
      </c>
      <c r="J11" s="13">
        <v>1339.3365243563155</v>
      </c>
      <c r="K11" s="12" t="s">
        <v>14</v>
      </c>
      <c r="L11" s="12">
        <v>6.3</v>
      </c>
    </row>
    <row r="12" spans="1:12" ht="45.2" x14ac:dyDescent="0.3">
      <c r="A12" s="15" t="s">
        <v>51</v>
      </c>
      <c r="B12" s="15" t="s">
        <v>43</v>
      </c>
      <c r="C12" s="12" t="s">
        <v>14</v>
      </c>
      <c r="D12" s="12" t="s">
        <v>14</v>
      </c>
      <c r="E12" s="12">
        <v>360</v>
      </c>
      <c r="F12" s="12">
        <v>107</v>
      </c>
      <c r="G12" s="12">
        <v>74</v>
      </c>
      <c r="H12" s="12">
        <v>1.9</v>
      </c>
      <c r="I12" s="13">
        <v>189.47368421052633</v>
      </c>
      <c r="J12" s="13" t="s">
        <v>65</v>
      </c>
      <c r="K12" s="12" t="s">
        <v>14</v>
      </c>
      <c r="L12" s="12" t="s">
        <v>14</v>
      </c>
    </row>
  </sheetData>
  <hyperlinks>
    <hyperlink ref="C2" r:id="rId1" display="130@44v" xr:uid="{C58F1106-FBC3-4715-84C5-F7B5F1D606B9}"/>
    <hyperlink ref="D2" r:id="rId2" display="40@20A" xr:uid="{DA66C2E9-B42F-44D6-868E-62B17F3FC904}"/>
    <hyperlink ref="E2" r:id="rId3" display="100@100A" xr:uid="{6AF103E4-4A25-4635-B2F0-3D72AA8F9F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F1E5-4C74-41CB-8EA4-AC10E8DA4E4C}">
  <dimension ref="A1:L17"/>
  <sheetViews>
    <sheetView workbookViewId="0">
      <selection activeCell="B14" sqref="B14"/>
    </sheetView>
  </sheetViews>
  <sheetFormatPr defaultRowHeight="15.05" x14ac:dyDescent="0.3"/>
  <cols>
    <col min="1" max="1" width="29.21875" customWidth="1"/>
    <col min="2" max="12" width="12.6640625" customWidth="1"/>
  </cols>
  <sheetData>
    <row r="1" spans="1:12" x14ac:dyDescent="0.3">
      <c r="A1" t="s">
        <v>0</v>
      </c>
    </row>
    <row r="3" spans="1:12" x14ac:dyDescent="0.3">
      <c r="C3" t="s">
        <v>18</v>
      </c>
      <c r="D3" t="s">
        <v>17</v>
      </c>
      <c r="G3" t="s">
        <v>16</v>
      </c>
      <c r="H3" t="s">
        <v>19</v>
      </c>
      <c r="K3" t="s">
        <v>20</v>
      </c>
      <c r="L3" t="s">
        <v>21</v>
      </c>
    </row>
    <row r="4" spans="1:12" s="16" customFormat="1" ht="94.25" customHeight="1" x14ac:dyDescent="0.3">
      <c r="A4" s="14"/>
      <c r="B4" s="15" t="s">
        <v>11</v>
      </c>
      <c r="C4" s="15" t="s">
        <v>47</v>
      </c>
      <c r="D4" s="15" t="s">
        <v>15</v>
      </c>
      <c r="E4" s="15" t="s">
        <v>52</v>
      </c>
      <c r="F4" s="15" t="s">
        <v>6</v>
      </c>
      <c r="G4" s="15" t="s">
        <v>10</v>
      </c>
      <c r="H4" s="15" t="s">
        <v>50</v>
      </c>
      <c r="I4" s="15" t="s">
        <v>48</v>
      </c>
      <c r="J4" s="15" t="s">
        <v>49</v>
      </c>
      <c r="K4" s="15" t="s">
        <v>53</v>
      </c>
      <c r="L4" s="15" t="s">
        <v>51</v>
      </c>
    </row>
    <row r="5" spans="1:12" s="16" customFormat="1" ht="30.15" x14ac:dyDescent="0.3">
      <c r="A5" s="14" t="s">
        <v>41</v>
      </c>
      <c r="B5" s="15" t="s">
        <v>43</v>
      </c>
      <c r="C5" s="15" t="s">
        <v>45</v>
      </c>
      <c r="D5" s="15" t="s">
        <v>45</v>
      </c>
      <c r="E5" s="15" t="s">
        <v>44</v>
      </c>
      <c r="F5" s="15" t="s">
        <v>46</v>
      </c>
      <c r="G5" s="15" t="s">
        <v>66</v>
      </c>
      <c r="H5" s="15" t="s">
        <v>44</v>
      </c>
      <c r="I5" s="15" t="s">
        <v>43</v>
      </c>
      <c r="J5" s="15" t="s">
        <v>43</v>
      </c>
      <c r="K5" s="15" t="s">
        <v>44</v>
      </c>
      <c r="L5" s="15" t="s">
        <v>43</v>
      </c>
    </row>
    <row r="6" spans="1:12" x14ac:dyDescent="0.3">
      <c r="A6" s="11" t="s">
        <v>1</v>
      </c>
      <c r="B6" s="12">
        <v>150</v>
      </c>
      <c r="C6" s="12">
        <v>367</v>
      </c>
      <c r="D6" s="12">
        <v>177</v>
      </c>
      <c r="E6" s="12">
        <v>255</v>
      </c>
      <c r="F6" s="12">
        <v>90</v>
      </c>
      <c r="G6" s="12">
        <v>188</v>
      </c>
      <c r="H6" s="12">
        <v>382</v>
      </c>
      <c r="I6" s="12">
        <v>220</v>
      </c>
      <c r="J6" s="12">
        <v>239</v>
      </c>
      <c r="K6" s="12">
        <v>286</v>
      </c>
      <c r="L6" s="12" t="s">
        <v>14</v>
      </c>
    </row>
    <row r="7" spans="1:12" x14ac:dyDescent="0.3">
      <c r="A7" s="11" t="s">
        <v>2</v>
      </c>
      <c r="B7" s="12">
        <v>52</v>
      </c>
      <c r="C7" s="12" t="s">
        <v>14</v>
      </c>
      <c r="D7" s="12" t="s">
        <v>14</v>
      </c>
      <c r="E7" s="12">
        <v>26.4</v>
      </c>
      <c r="F7" s="12">
        <v>18.5</v>
      </c>
      <c r="G7" s="12">
        <v>17.5</v>
      </c>
      <c r="H7" s="12">
        <v>6.9</v>
      </c>
      <c r="I7" s="12">
        <v>80</v>
      </c>
      <c r="J7" s="12">
        <v>30</v>
      </c>
      <c r="K7" s="12" t="s">
        <v>14</v>
      </c>
      <c r="L7" s="12" t="s">
        <v>14</v>
      </c>
    </row>
    <row r="8" spans="1:12" x14ac:dyDescent="0.3">
      <c r="A8" s="11" t="s">
        <v>3</v>
      </c>
      <c r="B8" s="12">
        <v>156</v>
      </c>
      <c r="C8" s="12">
        <v>36.4</v>
      </c>
      <c r="D8" s="12">
        <v>150</v>
      </c>
      <c r="E8" s="12">
        <v>55.2</v>
      </c>
      <c r="F8" s="12">
        <v>62.5</v>
      </c>
      <c r="G8" s="12">
        <v>42</v>
      </c>
      <c r="H8" s="12">
        <v>17</v>
      </c>
      <c r="I8" s="12">
        <v>250</v>
      </c>
      <c r="J8" s="12">
        <v>85</v>
      </c>
      <c r="K8" s="12">
        <v>23.7</v>
      </c>
      <c r="L8" s="12">
        <v>360</v>
      </c>
    </row>
    <row r="9" spans="1:12" x14ac:dyDescent="0.3">
      <c r="A9" s="11" t="s">
        <v>4</v>
      </c>
      <c r="B9" s="12">
        <v>130</v>
      </c>
      <c r="C9" s="12">
        <v>104</v>
      </c>
      <c r="D9" s="12">
        <v>90</v>
      </c>
      <c r="E9" s="12">
        <v>126</v>
      </c>
      <c r="F9" s="12">
        <v>113.8</v>
      </c>
      <c r="G9" s="12">
        <v>110</v>
      </c>
      <c r="H9" s="12">
        <v>96</v>
      </c>
      <c r="I9" s="12" t="s">
        <v>54</v>
      </c>
      <c r="J9" s="12" t="s">
        <v>55</v>
      </c>
      <c r="K9" s="12">
        <v>96</v>
      </c>
      <c r="L9" s="12">
        <v>107</v>
      </c>
    </row>
    <row r="10" spans="1:12" x14ac:dyDescent="0.3">
      <c r="A10" s="11" t="s">
        <v>5</v>
      </c>
      <c r="B10" s="12">
        <v>65</v>
      </c>
      <c r="C10" s="12">
        <v>58</v>
      </c>
      <c r="D10" s="12">
        <v>37</v>
      </c>
      <c r="E10" s="12">
        <v>68</v>
      </c>
      <c r="F10" s="12">
        <v>64.2</v>
      </c>
      <c r="G10" s="12">
        <v>51</v>
      </c>
      <c r="H10" s="12">
        <v>40</v>
      </c>
      <c r="I10" s="12" t="s">
        <v>56</v>
      </c>
      <c r="J10" s="12" t="s">
        <v>57</v>
      </c>
      <c r="K10" s="12">
        <v>42</v>
      </c>
      <c r="L10" s="12">
        <v>74</v>
      </c>
    </row>
    <row r="11" spans="1:12" x14ac:dyDescent="0.3">
      <c r="A11" s="11" t="s">
        <v>63</v>
      </c>
      <c r="B11" s="12">
        <v>1.4</v>
      </c>
      <c r="C11" s="12">
        <v>0.79700000000000004</v>
      </c>
      <c r="D11" s="12">
        <v>1.85</v>
      </c>
      <c r="E11" s="12">
        <v>1.89</v>
      </c>
      <c r="F11" s="12">
        <v>1.25</v>
      </c>
      <c r="G11" s="12">
        <v>0.77</v>
      </c>
      <c r="H11" s="12">
        <v>0.48</v>
      </c>
      <c r="I11" s="12">
        <v>3</v>
      </c>
      <c r="J11" s="12">
        <v>0.81499999999999995</v>
      </c>
      <c r="K11" s="12">
        <v>0.53</v>
      </c>
      <c r="L11" s="12">
        <v>1.9</v>
      </c>
    </row>
    <row r="12" spans="1:12" x14ac:dyDescent="0.3">
      <c r="A12" s="11" t="s">
        <v>12</v>
      </c>
      <c r="B12" s="13">
        <f>B8/B11</f>
        <v>111.42857142857143</v>
      </c>
      <c r="C12" s="13">
        <f>C8/C11</f>
        <v>45.671267252195733</v>
      </c>
      <c r="D12" s="13">
        <f>D8/D11</f>
        <v>81.081081081081081</v>
      </c>
      <c r="E12" s="13">
        <f>E8/E11</f>
        <v>29.206349206349209</v>
      </c>
      <c r="F12" s="13">
        <f t="shared" ref="F12:J12" si="0">F8/F11</f>
        <v>50</v>
      </c>
      <c r="G12" s="13">
        <f t="shared" si="0"/>
        <v>54.545454545454547</v>
      </c>
      <c r="H12" s="13">
        <f>H8/H11</f>
        <v>35.416666666666671</v>
      </c>
      <c r="I12" s="13">
        <f t="shared" si="0"/>
        <v>83.333333333333329</v>
      </c>
      <c r="J12" s="13">
        <f t="shared" si="0"/>
        <v>104.29447852760737</v>
      </c>
      <c r="K12" s="13">
        <f>K8/K11</f>
        <v>44.716981132075468</v>
      </c>
      <c r="L12" s="13">
        <f>L8/L11</f>
        <v>189.47368421052633</v>
      </c>
    </row>
    <row r="13" spans="1:12" x14ac:dyDescent="0.3">
      <c r="A13" s="11" t="s">
        <v>64</v>
      </c>
      <c r="B13" s="13">
        <f>B6*B8/9.5488/B11</f>
        <v>1750.4069322098815</v>
      </c>
      <c r="C13" s="13">
        <f>C6*C8/9.5488/C11</f>
        <v>1755.3362811615943</v>
      </c>
      <c r="D13" s="13">
        <f>D6*D8/9.5488/D11</f>
        <v>1502.9481559307296</v>
      </c>
      <c r="E13" s="13">
        <f>E6*E8/9.5488/E11</f>
        <v>779.95340227243719</v>
      </c>
      <c r="F13" s="13">
        <f t="shared" ref="F13:J13" si="1">F6*F8/9.5488/F11</f>
        <v>471.26340482573721</v>
      </c>
      <c r="G13" s="13">
        <f t="shared" si="1"/>
        <v>1073.9093346331952</v>
      </c>
      <c r="H13" s="13">
        <f>H6*H8/9.5488/H11</f>
        <v>1416.8446995084898</v>
      </c>
      <c r="I13" s="13">
        <f t="shared" si="1"/>
        <v>1919.962019660411</v>
      </c>
      <c r="J13" s="13">
        <f t="shared" si="1"/>
        <v>2610.4201960558566</v>
      </c>
      <c r="K13" s="13">
        <f>K6*K8/9.5488/K11</f>
        <v>1339.3365243563155</v>
      </c>
      <c r="L13" s="13" t="s">
        <v>65</v>
      </c>
    </row>
    <row r="14" spans="1:12" x14ac:dyDescent="0.3">
      <c r="A14" s="11" t="s">
        <v>67</v>
      </c>
      <c r="B14" s="13" t="s">
        <v>68</v>
      </c>
      <c r="C14" s="13" t="s">
        <v>69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3">
      <c r="A15" s="11" t="s">
        <v>7</v>
      </c>
      <c r="B15" s="12" t="s">
        <v>40</v>
      </c>
      <c r="C15" s="12" t="s">
        <v>40</v>
      </c>
      <c r="D15" s="12" t="s">
        <v>40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12" t="s">
        <v>14</v>
      </c>
      <c r="L15" s="12" t="s">
        <v>14</v>
      </c>
    </row>
    <row r="16" spans="1:12" x14ac:dyDescent="0.3">
      <c r="A16" s="11" t="s">
        <v>8</v>
      </c>
      <c r="B16" s="12">
        <v>13</v>
      </c>
      <c r="C16" s="12">
        <v>11</v>
      </c>
      <c r="D16" s="12">
        <v>11</v>
      </c>
      <c r="E16" s="12">
        <v>8</v>
      </c>
      <c r="F16" s="12">
        <v>5</v>
      </c>
      <c r="G16" s="12">
        <v>8</v>
      </c>
      <c r="H16" s="12">
        <v>9</v>
      </c>
      <c r="I16" s="12">
        <v>5.9</v>
      </c>
      <c r="J16" s="12">
        <v>14.5</v>
      </c>
      <c r="K16" s="12">
        <v>6.3</v>
      </c>
      <c r="L16" s="12" t="s">
        <v>14</v>
      </c>
    </row>
    <row r="17" spans="2:12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44E9-A3FE-40A0-99BC-12430403E736}">
  <dimension ref="A1:K12"/>
  <sheetViews>
    <sheetView workbookViewId="0">
      <selection activeCell="I3" sqref="I3"/>
    </sheetView>
  </sheetViews>
  <sheetFormatPr defaultRowHeight="15.05" x14ac:dyDescent="0.3"/>
  <sheetData>
    <row r="1" spans="1:11" x14ac:dyDescent="0.3">
      <c r="A1" s="8"/>
      <c r="B1" s="4" t="s">
        <v>58</v>
      </c>
      <c r="C1" s="4" t="s">
        <v>59</v>
      </c>
      <c r="D1" s="4" t="s">
        <v>60</v>
      </c>
      <c r="E1" s="4" t="s">
        <v>61</v>
      </c>
      <c r="F1" s="4" t="s">
        <v>4</v>
      </c>
      <c r="G1" s="4" t="s">
        <v>5</v>
      </c>
      <c r="H1" s="4" t="s">
        <v>13</v>
      </c>
      <c r="I1" s="4" t="s">
        <v>12</v>
      </c>
      <c r="J1" s="4" t="s">
        <v>7</v>
      </c>
      <c r="K1" s="3" t="s">
        <v>8</v>
      </c>
    </row>
    <row r="2" spans="1:11" x14ac:dyDescent="0.3">
      <c r="A2" s="9" t="s">
        <v>11</v>
      </c>
      <c r="B2" t="s">
        <v>43</v>
      </c>
      <c r="C2">
        <v>150</v>
      </c>
      <c r="D2">
        <v>40</v>
      </c>
      <c r="E2">
        <v>100</v>
      </c>
      <c r="F2">
        <v>130</v>
      </c>
      <c r="G2">
        <v>65</v>
      </c>
      <c r="H2">
        <v>1.4</v>
      </c>
      <c r="I2" s="1">
        <f t="shared" ref="I2:I12" si="0">E2/H2</f>
        <v>71.428571428571431</v>
      </c>
      <c r="J2" t="s">
        <v>40</v>
      </c>
      <c r="K2" s="2">
        <v>13</v>
      </c>
    </row>
    <row r="3" spans="1:11" x14ac:dyDescent="0.3">
      <c r="A3" s="9" t="s">
        <v>6</v>
      </c>
      <c r="B3" t="s">
        <v>46</v>
      </c>
      <c r="C3">
        <v>90</v>
      </c>
      <c r="D3">
        <v>18.5</v>
      </c>
      <c r="E3">
        <v>62.5</v>
      </c>
      <c r="F3">
        <v>113.8</v>
      </c>
      <c r="G3">
        <v>64.2</v>
      </c>
      <c r="H3">
        <v>1.25</v>
      </c>
      <c r="I3" s="1">
        <f t="shared" si="0"/>
        <v>50</v>
      </c>
      <c r="J3" t="s">
        <v>9</v>
      </c>
      <c r="K3" s="2">
        <v>5</v>
      </c>
    </row>
    <row r="4" spans="1:11" x14ac:dyDescent="0.3">
      <c r="A4" s="9" t="s">
        <v>10</v>
      </c>
      <c r="B4" t="s">
        <v>42</v>
      </c>
      <c r="C4">
        <v>188</v>
      </c>
      <c r="D4">
        <v>17.5</v>
      </c>
      <c r="E4">
        <v>42</v>
      </c>
      <c r="F4">
        <v>110</v>
      </c>
      <c r="G4">
        <v>51</v>
      </c>
      <c r="H4">
        <v>0.77</v>
      </c>
      <c r="I4" s="1">
        <f t="shared" si="0"/>
        <v>54.545454545454547</v>
      </c>
      <c r="J4" t="s">
        <v>9</v>
      </c>
      <c r="K4" s="2">
        <v>8</v>
      </c>
    </row>
    <row r="5" spans="1:11" x14ac:dyDescent="0.3">
      <c r="A5" s="9" t="s">
        <v>48</v>
      </c>
      <c r="B5" t="s">
        <v>43</v>
      </c>
      <c r="C5">
        <v>220</v>
      </c>
      <c r="D5">
        <v>80</v>
      </c>
      <c r="E5">
        <v>250</v>
      </c>
      <c r="F5" t="s">
        <v>54</v>
      </c>
      <c r="G5" t="s">
        <v>56</v>
      </c>
      <c r="H5">
        <v>3</v>
      </c>
      <c r="I5" s="1">
        <f t="shared" si="0"/>
        <v>83.333333333333329</v>
      </c>
      <c r="J5" t="s">
        <v>9</v>
      </c>
      <c r="K5" s="2">
        <v>5.9</v>
      </c>
    </row>
    <row r="6" spans="1:11" x14ac:dyDescent="0.3">
      <c r="A6" s="9" t="s">
        <v>49</v>
      </c>
      <c r="B6" t="s">
        <v>43</v>
      </c>
      <c r="C6">
        <v>239</v>
      </c>
      <c r="D6">
        <v>30</v>
      </c>
      <c r="E6">
        <v>85</v>
      </c>
      <c r="F6" t="s">
        <v>55</v>
      </c>
      <c r="G6" t="s">
        <v>57</v>
      </c>
      <c r="H6">
        <v>0.81499999999999995</v>
      </c>
      <c r="I6" s="1">
        <f t="shared" si="0"/>
        <v>104.29447852760737</v>
      </c>
      <c r="J6" t="s">
        <v>9</v>
      </c>
      <c r="K6" s="2">
        <v>14.5</v>
      </c>
    </row>
    <row r="7" spans="1:11" x14ac:dyDescent="0.3">
      <c r="A7" s="9" t="s">
        <v>50</v>
      </c>
      <c r="B7" t="s">
        <v>44</v>
      </c>
      <c r="C7">
        <v>382</v>
      </c>
      <c r="D7">
        <v>6.9</v>
      </c>
      <c r="E7">
        <v>17</v>
      </c>
      <c r="F7">
        <v>96</v>
      </c>
      <c r="G7">
        <v>40</v>
      </c>
      <c r="H7">
        <v>0.48</v>
      </c>
      <c r="I7" s="1">
        <f t="shared" si="0"/>
        <v>35.416666666666671</v>
      </c>
      <c r="J7" t="s">
        <v>9</v>
      </c>
      <c r="K7" s="2">
        <v>9</v>
      </c>
    </row>
    <row r="8" spans="1:11" x14ac:dyDescent="0.3">
      <c r="A8" s="9" t="s">
        <v>47</v>
      </c>
      <c r="B8" t="s">
        <v>45</v>
      </c>
      <c r="C8">
        <v>367</v>
      </c>
      <c r="D8" t="s">
        <v>14</v>
      </c>
      <c r="E8">
        <v>36.4</v>
      </c>
      <c r="F8">
        <v>104</v>
      </c>
      <c r="G8">
        <v>58</v>
      </c>
      <c r="H8">
        <v>0.79700000000000004</v>
      </c>
      <c r="I8" s="1">
        <f t="shared" si="0"/>
        <v>45.671267252195733</v>
      </c>
      <c r="J8" t="s">
        <v>40</v>
      </c>
      <c r="K8" s="2">
        <v>11</v>
      </c>
    </row>
    <row r="9" spans="1:11" x14ac:dyDescent="0.3">
      <c r="A9" s="9" t="s">
        <v>15</v>
      </c>
      <c r="B9" t="s">
        <v>45</v>
      </c>
      <c r="C9">
        <v>177</v>
      </c>
      <c r="D9" t="s">
        <v>14</v>
      </c>
      <c r="E9">
        <v>150</v>
      </c>
      <c r="F9">
        <v>90</v>
      </c>
      <c r="G9">
        <v>37</v>
      </c>
      <c r="H9">
        <v>1.85</v>
      </c>
      <c r="I9" s="1">
        <f t="shared" si="0"/>
        <v>81.081081081081081</v>
      </c>
      <c r="J9" t="s">
        <v>40</v>
      </c>
      <c r="K9" s="2">
        <v>11</v>
      </c>
    </row>
    <row r="10" spans="1:11" x14ac:dyDescent="0.3">
      <c r="A10" s="9" t="s">
        <v>53</v>
      </c>
      <c r="B10" t="s">
        <v>44</v>
      </c>
      <c r="C10">
        <v>286</v>
      </c>
      <c r="D10" t="s">
        <v>14</v>
      </c>
      <c r="E10">
        <v>23.7</v>
      </c>
      <c r="F10">
        <v>96</v>
      </c>
      <c r="G10">
        <v>42</v>
      </c>
      <c r="H10">
        <v>0.53</v>
      </c>
      <c r="I10" s="1">
        <f t="shared" si="0"/>
        <v>44.716981132075468</v>
      </c>
      <c r="J10" t="s">
        <v>14</v>
      </c>
      <c r="K10" s="2">
        <v>6.3</v>
      </c>
    </row>
    <row r="11" spans="1:11" x14ac:dyDescent="0.3">
      <c r="A11" s="9" t="s">
        <v>51</v>
      </c>
      <c r="B11" t="s">
        <v>43</v>
      </c>
      <c r="C11" t="s">
        <v>14</v>
      </c>
      <c r="D11" t="s">
        <v>14</v>
      </c>
      <c r="E11">
        <v>360</v>
      </c>
      <c r="F11">
        <v>107</v>
      </c>
      <c r="G11">
        <v>74</v>
      </c>
      <c r="H11">
        <v>1.9</v>
      </c>
      <c r="I11" s="1">
        <f t="shared" si="0"/>
        <v>189.47368421052633</v>
      </c>
      <c r="J11" t="s">
        <v>14</v>
      </c>
      <c r="K11" s="2" t="s">
        <v>14</v>
      </c>
    </row>
    <row r="12" spans="1:11" x14ac:dyDescent="0.3">
      <c r="A12" s="10" t="s">
        <v>52</v>
      </c>
      <c r="B12" s="5" t="s">
        <v>44</v>
      </c>
      <c r="C12" s="5">
        <v>255</v>
      </c>
      <c r="D12" s="5">
        <v>26.4</v>
      </c>
      <c r="E12" s="5">
        <v>55.2</v>
      </c>
      <c r="F12" s="5">
        <v>126</v>
      </c>
      <c r="G12" s="5">
        <v>68</v>
      </c>
      <c r="H12" s="5">
        <v>1.89</v>
      </c>
      <c r="I12" s="6">
        <f t="shared" si="0"/>
        <v>29.206349206349209</v>
      </c>
      <c r="J12" s="5" t="s">
        <v>9</v>
      </c>
      <c r="K12" s="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B687-8471-4580-BEA8-4C27E2FCD9D1}">
  <dimension ref="A3:F11"/>
  <sheetViews>
    <sheetView workbookViewId="0">
      <selection activeCell="K11" sqref="K11"/>
    </sheetView>
  </sheetViews>
  <sheetFormatPr defaultRowHeight="15.05" x14ac:dyDescent="0.3"/>
  <cols>
    <col min="1" max="1" width="16.88671875" customWidth="1"/>
    <col min="2" max="2" width="10.88671875" customWidth="1"/>
    <col min="4" max="4" width="13.21875" customWidth="1"/>
    <col min="5" max="5" width="11.109375" customWidth="1"/>
    <col min="6" max="6" width="11.77734375" customWidth="1"/>
  </cols>
  <sheetData>
    <row r="3" spans="1:6" x14ac:dyDescent="0.3">
      <c r="B3" t="s">
        <v>38</v>
      </c>
      <c r="C3" t="s">
        <v>39</v>
      </c>
      <c r="D3" t="s">
        <v>37</v>
      </c>
      <c r="E3" t="s">
        <v>26</v>
      </c>
      <c r="F3" t="s">
        <v>36</v>
      </c>
    </row>
    <row r="4" spans="1:6" x14ac:dyDescent="0.3">
      <c r="A4" t="s">
        <v>22</v>
      </c>
      <c r="B4">
        <v>149</v>
      </c>
      <c r="C4">
        <v>229</v>
      </c>
      <c r="D4">
        <v>79</v>
      </c>
      <c r="E4">
        <v>159</v>
      </c>
      <c r="F4">
        <v>99</v>
      </c>
    </row>
    <row r="5" spans="1:6" x14ac:dyDescent="0.3">
      <c r="A5" t="s">
        <v>23</v>
      </c>
      <c r="B5">
        <v>40</v>
      </c>
      <c r="C5">
        <v>70</v>
      </c>
      <c r="D5">
        <v>22</v>
      </c>
      <c r="E5">
        <v>18</v>
      </c>
      <c r="F5">
        <v>30</v>
      </c>
    </row>
    <row r="6" spans="1:6" x14ac:dyDescent="0.3">
      <c r="A6" t="s">
        <v>24</v>
      </c>
      <c r="B6">
        <v>80</v>
      </c>
      <c r="C6">
        <v>120</v>
      </c>
      <c r="D6">
        <v>100</v>
      </c>
      <c r="E6">
        <v>100</v>
      </c>
    </row>
    <row r="7" spans="1:6" x14ac:dyDescent="0.3">
      <c r="A7" t="s">
        <v>25</v>
      </c>
      <c r="B7">
        <v>48</v>
      </c>
      <c r="C7">
        <v>58</v>
      </c>
      <c r="D7">
        <v>43</v>
      </c>
      <c r="E7">
        <v>48</v>
      </c>
      <c r="F7">
        <v>38</v>
      </c>
    </row>
    <row r="8" spans="1:6" x14ac:dyDescent="0.3">
      <c r="A8" t="s">
        <v>28</v>
      </c>
      <c r="B8">
        <v>1600</v>
      </c>
      <c r="C8">
        <v>3000</v>
      </c>
      <c r="D8">
        <v>500</v>
      </c>
      <c r="E8">
        <v>1200</v>
      </c>
    </row>
    <row r="9" spans="1:6" x14ac:dyDescent="0.3">
      <c r="A9" t="s">
        <v>27</v>
      </c>
      <c r="B9">
        <v>700</v>
      </c>
      <c r="C9">
        <v>700</v>
      </c>
      <c r="D9">
        <v>3000</v>
      </c>
      <c r="E9">
        <v>3000</v>
      </c>
    </row>
    <row r="10" spans="1:6" x14ac:dyDescent="0.3">
      <c r="A10" t="s">
        <v>29</v>
      </c>
      <c r="B10" t="s">
        <v>30</v>
      </c>
      <c r="C10" t="s">
        <v>30</v>
      </c>
      <c r="D10" t="s">
        <v>31</v>
      </c>
      <c r="E10" t="s">
        <v>31</v>
      </c>
    </row>
    <row r="11" spans="1:6" x14ac:dyDescent="0.3">
      <c r="A11" t="s">
        <v>32</v>
      </c>
      <c r="B11" t="s">
        <v>33</v>
      </c>
      <c r="C11" t="s">
        <v>33</v>
      </c>
      <c r="D11" t="s">
        <v>34</v>
      </c>
      <c r="E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Sheet5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Jelmer Volbeda</dc:creator>
  <cp:lastModifiedBy>Jelmer Volbeda</cp:lastModifiedBy>
  <dcterms:created xsi:type="dcterms:W3CDTF">2024-03-21T15:57:05Z</dcterms:created>
  <dcterms:modified xsi:type="dcterms:W3CDTF">2024-08-20T13:11:18Z</dcterms:modified>
</cp:coreProperties>
</file>