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bootcamp1\Documents\Bootcamp\Assignment1\"/>
    </mc:Choice>
  </mc:AlternateContent>
  <bookViews>
    <workbookView xWindow="0" yWindow="0" windowWidth="16236" windowHeight="4824"/>
  </bookViews>
  <sheets>
    <sheet name="Data" sheetId="1" r:id="rId1"/>
    <sheet name="Pivot1" sheetId="5" r:id="rId2"/>
    <sheet name="Pivot2" sheetId="6" r:id="rId3"/>
    <sheet name="Pivot3" sheetId="8" r:id="rId4"/>
    <sheet name="Bonus" sheetId="4" r:id="rId5"/>
  </sheets>
  <definedNames>
    <definedName name="_xlnm._FilterDatabase" localSheetId="0" hidden="1">Data!$A$1:$N$1</definedName>
  </definedNames>
  <calcPr calcId="162913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D12" i="4"/>
  <c r="C12" i="4"/>
  <c r="B12" i="4"/>
  <c r="D13" i="4"/>
  <c r="C13" i="4"/>
  <c r="B13" i="4"/>
  <c r="B3" i="4"/>
  <c r="D2" i="4"/>
  <c r="C2" i="4"/>
  <c r="B2" i="4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13" i="4" l="1"/>
  <c r="G13" i="4" s="1"/>
  <c r="E12" i="4"/>
  <c r="G12" i="4" s="1"/>
  <c r="E11" i="4"/>
  <c r="F11" i="4" s="1"/>
  <c r="E9" i="4"/>
  <c r="F9" i="4" s="1"/>
  <c r="E7" i="4"/>
  <c r="H7" i="4" s="1"/>
  <c r="E8" i="4"/>
  <c r="E10" i="4"/>
  <c r="E6" i="4"/>
  <c r="E5" i="4"/>
  <c r="F5" i="4" s="1"/>
  <c r="E4" i="4"/>
  <c r="E3" i="4"/>
  <c r="F3" i="4" s="1"/>
  <c r="E2" i="4"/>
  <c r="F2" i="4" s="1"/>
  <c r="F13" i="4" l="1"/>
  <c r="H13" i="4"/>
  <c r="F12" i="4"/>
  <c r="H12" i="4"/>
  <c r="G11" i="4"/>
  <c r="H11" i="4"/>
  <c r="G9" i="4"/>
  <c r="H9" i="4"/>
  <c r="F7" i="4"/>
  <c r="G7" i="4"/>
  <c r="H10" i="4"/>
  <c r="G10" i="4"/>
  <c r="H8" i="4"/>
  <c r="G8" i="4"/>
  <c r="F8" i="4"/>
  <c r="F10" i="4"/>
  <c r="H6" i="4"/>
  <c r="G6" i="4"/>
  <c r="F6" i="4"/>
  <c r="G5" i="4"/>
  <c r="H5" i="4"/>
  <c r="G4" i="4"/>
  <c r="H4" i="4"/>
  <c r="F4" i="4"/>
  <c r="H3" i="4"/>
  <c r="G3" i="4"/>
  <c r="H2" i="4"/>
  <c r="G2" i="4"/>
</calcChain>
</file>

<file path=xl/sharedStrings.xml><?xml version="1.0" encoding="utf-8"?>
<sst xmlns="http://schemas.openxmlformats.org/spreadsheetml/2006/main" count="24821" uniqueCount="8402">
  <si>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</si>
  <si>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</si>
  <si>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</si>
  <si>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</si>
  <si>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</si>
  <si>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</si>
  <si>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</si>
  <si>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</si>
  <si>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</si>
  <si>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</si>
  <si>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</si>
  <si>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</si>
  <si>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</si>
  <si>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</si>
  <si>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</si>
  <si>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</si>
  <si>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</si>
  <si>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</si>
  <si>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</si>
  <si>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</si>
  <si>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</si>
  <si>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</si>
  <si>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</si>
  <si>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</si>
  <si>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</si>
  <si>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</si>
  <si>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</si>
  <si>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</si>
  <si>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</si>
  <si>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</si>
  <si>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</si>
  <si>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</si>
  <si>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</si>
  <si>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</si>
  <si>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</si>
  <si>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</si>
  <si>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</si>
  <si>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</si>
  <si>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</si>
  <si>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</si>
  <si>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</si>
  <si>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</si>
  <si>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</si>
  <si>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</si>
  <si>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</si>
  <si>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</si>
  <si>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</si>
  <si>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</si>
  <si>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</si>
  <si>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</si>
  <si>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</si>
  <si>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</si>
  <si>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</si>
  <si>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</si>
  <si>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</si>
  <si>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</si>
  <si>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</si>
  <si>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</si>
  <si>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</si>
  <si>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</si>
  <si>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</si>
  <si>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</si>
  <si>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</si>
  <si>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</si>
  <si>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</si>
  <si>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</si>
  <si>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</si>
  <si>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</si>
  <si>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</si>
  <si>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</si>
  <si>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</si>
  <si>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</si>
  <si>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</si>
  <si>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</si>
  <si>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</si>
  <si>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</si>
  <si>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</si>
  <si>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</si>
  <si>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</si>
  <si>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</si>
  <si>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</si>
  <si>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</si>
  <si>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</si>
  <si>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</si>
  <si>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</si>
  <si>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</si>
  <si>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</si>
  <si>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</si>
  <si>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</si>
  <si>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</si>
  <si>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</si>
  <si>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</si>
  <si>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</si>
  <si>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</si>
  <si>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</si>
  <si>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</si>
  <si>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</si>
  <si>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</si>
  <si>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</si>
  <si>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</si>
  <si>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</si>
  <si>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</si>
  <si>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</si>
  <si>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</si>
  <si>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</si>
  <si>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</si>
  <si>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</si>
  <si>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</si>
  <si>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</si>
  <si>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</si>
  <si>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</si>
  <si>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</si>
  <si>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</si>
  <si>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</si>
  <si>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</si>
  <si>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</si>
  <si>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</si>
  <si>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</si>
  <si>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</si>
  <si>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</si>
  <si>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</si>
  <si>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</si>
  <si>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</si>
  <si>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</si>
  <si>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</si>
  <si>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</si>
  <si>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</si>
  <si>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</si>
  <si>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</si>
  <si>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</si>
  <si>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</si>
  <si>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</si>
  <si>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</si>
  <si>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</si>
  <si>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</si>
  <si>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</si>
  <si>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</si>
  <si>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</si>
  <si>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</si>
  <si>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</si>
  <si>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</si>
  <si>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</si>
  <si>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</si>
  <si>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</si>
  <si>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</si>
  <si>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</si>
  <si>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</si>
  <si>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</si>
  <si>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</si>
  <si>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</si>
  <si>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</si>
  <si>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</si>
  <si>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</si>
  <si>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</si>
  <si>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</si>
  <si>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</si>
  <si>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</si>
  <si>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</si>
  <si>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</si>
  <si>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</si>
  <si>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</si>
  <si>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</si>
  <si>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</si>
  <si>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</si>
  <si>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</si>
  <si>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</si>
  <si>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</si>
  <si>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</si>
  <si>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</si>
  <si>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</si>
  <si>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</si>
  <si>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</si>
  <si>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</si>
  <si>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</si>
  <si>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</si>
  <si>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</si>
  <si>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</si>
  <si>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</si>
  <si>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</si>
  <si>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</si>
  <si>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</si>
  <si>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</si>
  <si>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</si>
  <si>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</si>
  <si>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</si>
  <si>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</si>
  <si>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</si>
  <si>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</si>
  <si>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</si>
  <si>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</si>
  <si>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</si>
  <si>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</si>
  <si>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</si>
  <si>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</si>
  <si>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</si>
  <si>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</si>
  <si>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</si>
  <si>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</si>
  <si>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</si>
  <si>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</si>
  <si>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</si>
  <si>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</si>
  <si>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</si>
  <si>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</si>
  <si>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</si>
  <si>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</si>
  <si>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</si>
  <si>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</si>
  <si>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</si>
  <si>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</si>
  <si>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</si>
  <si>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</si>
  <si>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</si>
  <si>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</si>
  <si>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</si>
  <si>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</si>
  <si>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</si>
  <si>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</si>
  <si>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</si>
  <si>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</si>
  <si>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</si>
  <si>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</si>
  <si>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</si>
  <si>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</si>
  <si>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</si>
  <si>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</si>
  <si>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</si>
  <si>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</si>
  <si>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</si>
  <si>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</si>
  <si>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</si>
  <si>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</si>
  <si>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</si>
  <si>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</si>
  <si>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</si>
  <si>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</si>
  <si>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</si>
  <si>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</si>
  <si>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</si>
  <si>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</si>
  <si>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</si>
  <si>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</si>
  <si>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</si>
  <si>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</si>
  <si>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</si>
  <si>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</si>
  <si>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</si>
  <si>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</si>
  <si>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</si>
  <si>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</si>
  <si>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</si>
  <si>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</si>
  <si>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</si>
  <si>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</si>
  <si>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</si>
  <si>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</si>
  <si>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</si>
  <si>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</si>
  <si>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</si>
  <si>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</si>
  <si>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</si>
  <si>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</si>
  <si>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</si>
  <si>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</si>
  <si>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</si>
  <si>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</si>
  <si>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</si>
  <si>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</si>
  <si>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</si>
  <si>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</si>
  <si>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</si>
  <si>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</si>
  <si>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</si>
  <si>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</si>
  <si>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</si>
  <si>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</si>
  <si>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</si>
  <si>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</si>
  <si>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</si>
  <si>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</si>
  <si>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</si>
  <si>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</si>
  <si>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</si>
  <si>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</si>
  <si>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</si>
  <si>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</si>
  <si>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</si>
  <si>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</si>
  <si>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</si>
  <si>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</si>
  <si>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</si>
  <si>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</si>
  <si>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</si>
  <si>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</si>
  <si>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</si>
  <si>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</si>
  <si>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</si>
  <si>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</si>
  <si>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</si>
  <si>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</si>
  <si>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</si>
  <si>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</si>
  <si>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</si>
  <si>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</si>
  <si>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</si>
  <si>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</si>
  <si>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</si>
  <si>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</si>
  <si>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</si>
  <si>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</si>
  <si>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</si>
  <si>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</si>
  <si>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</si>
  <si>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</si>
  <si>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</si>
  <si>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</si>
  <si>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</si>
  <si>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</si>
  <si>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</si>
  <si>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</si>
  <si>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</si>
  <si>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</si>
  <si>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</si>
  <si>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</si>
  <si>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</si>
  <si>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</si>
  <si>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</si>
  <si>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</si>
  <si>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</si>
  <si>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</si>
  <si>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</si>
  <si>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</si>
  <si>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</si>
  <si>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</si>
  <si>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</si>
  <si>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</si>
  <si>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</si>
  <si>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</si>
  <si>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</si>
  <si>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</si>
  <si>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</si>
  <si>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</si>
  <si>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</si>
  <si>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</si>
  <si>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</si>
  <si>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</si>
  <si>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</si>
  <si>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</si>
  <si>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</si>
  <si>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</si>
  <si>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</si>
  <si>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</si>
  <si>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</si>
  <si>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</si>
  <si>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</si>
  <si>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</si>
  <si>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</si>
  <si>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</si>
  <si>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</si>
  <si>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</si>
  <si>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</si>
  <si>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</si>
  <si>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</si>
  <si>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</si>
  <si>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</si>
  <si>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</si>
  <si>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</si>
  <si>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</si>
  <si>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</si>
  <si>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</si>
  <si>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</si>
  <si>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</si>
  <si>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</si>
  <si>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</si>
  <si>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</si>
  <si>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</si>
  <si>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</si>
  <si>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</si>
  <si>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</si>
  <si>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</si>
  <si>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</si>
  <si>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</si>
  <si>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</si>
  <si>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</si>
  <si>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</si>
  <si>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</si>
  <si>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</si>
  <si>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</si>
  <si>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</si>
  <si>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</si>
  <si>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</si>
  <si>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</si>
  <si>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</si>
  <si>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</si>
  <si>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</si>
  <si>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</si>
  <si>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</si>
  <si>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</si>
  <si>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</si>
  <si>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</si>
  <si>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</si>
  <si>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</si>
  <si>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</si>
  <si>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</si>
  <si>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</si>
  <si>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</si>
  <si>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</si>
  <si>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</si>
  <si>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</si>
  <si>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</si>
  <si>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</si>
  <si>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</si>
  <si>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</si>
  <si>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</si>
  <si>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</si>
  <si>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</si>
  <si>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</si>
  <si>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</si>
  <si>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</si>
  <si>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</si>
  <si>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</si>
  <si>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</si>
  <si>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</si>
  <si>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</si>
  <si>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</si>
  <si>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</si>
  <si>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</si>
  <si>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</si>
  <si>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</si>
  <si>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</si>
  <si>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</si>
  <si>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</si>
  <si>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</si>
  <si>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</si>
  <si>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</si>
  <si>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</si>
  <si>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</si>
  <si>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</si>
  <si>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</si>
  <si>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</si>
  <si>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</si>
  <si>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</si>
  <si>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</si>
  <si>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</si>
  <si>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</si>
  <si>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</si>
  <si>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</si>
  <si>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</si>
  <si>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</si>
  <si>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</si>
  <si>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</si>
  <si>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</si>
  <si>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</si>
  <si>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</si>
  <si>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</si>
  <si>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</si>
  <si>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</si>
  <si>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</si>
  <si>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</si>
  <si>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</si>
  <si>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</si>
  <si>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</si>
  <si>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</si>
  <si>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</si>
  <si>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</si>
  <si>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</si>
  <si>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</si>
  <si>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</si>
  <si>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</si>
  <si>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</si>
  <si>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</si>
  <si>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</si>
  <si>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</si>
  <si>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</si>
  <si>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</si>
  <si>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</si>
  <si>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</si>
  <si>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</si>
  <si>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</si>
  <si>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</si>
  <si>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</si>
  <si>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</si>
  <si>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</si>
  <si>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</si>
  <si>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</si>
  <si>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</si>
  <si>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</si>
  <si>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</si>
  <si>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</si>
  <si>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</si>
  <si>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</si>
  <si>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</si>
  <si>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</si>
  <si>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</si>
  <si>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</si>
  <si>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</si>
  <si>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</si>
  <si>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</si>
  <si>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</si>
  <si>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</si>
  <si>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</si>
  <si>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</si>
  <si>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</si>
  <si>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</si>
  <si>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</si>
  <si>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</si>
  <si>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</si>
  <si>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</si>
  <si>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</si>
  <si>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</si>
  <si>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</si>
  <si>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</si>
  <si>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</si>
  <si>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</si>
  <si>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</si>
  <si>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</si>
  <si>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</si>
  <si>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</si>
  <si>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</si>
  <si>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</si>
  <si>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</si>
  <si>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</si>
  <si>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</si>
  <si>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</si>
  <si>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</si>
  <si>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</si>
  <si>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</si>
  <si>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</si>
  <si>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</si>
  <si>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</si>
  <si>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</si>
  <si>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</si>
  <si>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</si>
  <si>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</si>
  <si>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</si>
  <si>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</si>
  <si>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</si>
  <si>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</si>
  <si>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</si>
  <si>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</si>
  <si>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</si>
  <si>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</si>
  <si>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</si>
  <si>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</si>
  <si>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</si>
  <si>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</si>
  <si>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</si>
  <si>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</si>
  <si>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</si>
  <si>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</si>
  <si>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</si>
  <si>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</si>
  <si>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</si>
  <si>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</si>
  <si>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</si>
  <si>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</si>
  <si>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</si>
  <si>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</si>
  <si>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</si>
  <si>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</si>
  <si>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</si>
  <si>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</si>
  <si>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</si>
  <si>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</si>
  <si>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</si>
  <si>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</si>
  <si>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</si>
  <si>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</si>
  <si>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</si>
  <si>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</si>
  <si>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</si>
  <si>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</si>
  <si>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</si>
  <si>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</si>
  <si>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</si>
  <si>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</si>
  <si>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</si>
  <si>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</si>
  <si>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</si>
  <si>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</si>
  <si>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</si>
  <si>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</si>
  <si>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</si>
  <si>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</si>
  <si>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</si>
  <si>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</si>
  <si>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</si>
  <si>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</si>
  <si>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</si>
  <si>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</si>
  <si>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</si>
  <si>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</si>
  <si>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</si>
  <si>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</si>
  <si>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</si>
  <si>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</si>
  <si>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</si>
  <si>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</si>
  <si>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</si>
  <si>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</si>
  <si>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</si>
  <si>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</si>
  <si>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</si>
  <si>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</si>
  <si>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</si>
  <si>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</si>
  <si>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</si>
  <si>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</si>
  <si>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</si>
  <si>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</si>
  <si>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</si>
  <si>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</si>
  <si>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</si>
  <si>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</si>
  <si>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</si>
  <si>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</si>
  <si>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</si>
  <si>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</si>
  <si>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</si>
  <si>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</si>
  <si>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</si>
  <si>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</si>
  <si>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</si>
  <si>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</si>
  <si>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</si>
  <si>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</si>
  <si>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</si>
  <si>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</si>
  <si>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</si>
  <si>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</si>
  <si>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</si>
  <si>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</si>
  <si>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</si>
  <si>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</si>
  <si>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</si>
  <si>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</si>
  <si>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</si>
  <si>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</si>
  <si>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</si>
  <si>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</si>
  <si>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</si>
  <si>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</si>
  <si>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</si>
  <si>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</si>
  <si>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</si>
  <si>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</si>
  <si>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</si>
  <si>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</si>
  <si>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</si>
  <si>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</si>
  <si>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</si>
  <si>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</si>
  <si>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</si>
  <si>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</si>
  <si>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</si>
  <si>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</si>
  <si>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</si>
  <si>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</si>
  <si>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</si>
  <si>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</si>
  <si>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</si>
  <si>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</si>
  <si>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</si>
  <si>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</si>
  <si>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</si>
  <si>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</si>
  <si>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</si>
  <si>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</si>
  <si>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</si>
  <si>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</si>
  <si>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</si>
  <si>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</si>
  <si>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</si>
  <si>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</si>
  <si>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</si>
  <si>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</si>
  <si>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</si>
  <si>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</si>
  <si>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</si>
  <si>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</si>
  <si>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</si>
  <si>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</si>
  <si>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</si>
  <si>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</si>
  <si>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</si>
  <si>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</si>
  <si>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</si>
  <si>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</si>
  <si>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</si>
  <si>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</si>
  <si>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</si>
  <si>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</si>
  <si>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</si>
  <si>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</si>
  <si>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</si>
  <si>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</si>
  <si>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</si>
  <si>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</si>
  <si>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</si>
  <si>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</si>
  <si>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</si>
  <si>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</si>
  <si>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</si>
  <si>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</si>
  <si>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</si>
  <si>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</si>
  <si>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</si>
  <si>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</si>
  <si>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</si>
  <si>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</si>
  <si>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</si>
  <si>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</si>
  <si>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</si>
  <si>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</si>
  <si>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</si>
  <si>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</si>
  <si>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</si>
  <si>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</si>
  <si>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</si>
  <si>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</si>
  <si>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</si>
  <si>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</si>
  <si>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</si>
  <si>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</si>
  <si>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</si>
  <si>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</si>
  <si>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</si>
  <si>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</si>
  <si>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</si>
  <si>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</si>
  <si>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</si>
  <si>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</si>
  <si>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</si>
  <si>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</si>
  <si>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</si>
  <si>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</si>
  <si>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</si>
  <si>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</si>
  <si>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</si>
  <si>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</si>
  <si>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</si>
  <si>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</si>
  <si>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</si>
  <si>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</si>
  <si>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</si>
  <si>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</si>
  <si>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</si>
  <si>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</si>
  <si>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</si>
  <si>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</si>
  <si>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</si>
  <si>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</si>
  <si>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</si>
  <si>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</si>
  <si>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</si>
  <si>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</si>
  <si>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</si>
  <si>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</si>
  <si>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</si>
  <si>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</si>
  <si>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</si>
  <si>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</si>
  <si>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</si>
  <si>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</si>
  <si>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</si>
  <si>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</si>
  <si>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</si>
  <si>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</si>
  <si>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</si>
  <si>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</si>
  <si>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</si>
  <si>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</si>
  <si>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</si>
  <si>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</si>
  <si>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</si>
  <si>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</si>
  <si>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</si>
  <si>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</si>
  <si>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</si>
  <si>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</si>
  <si>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</si>
  <si>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</si>
  <si>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</si>
  <si>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</si>
  <si>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</si>
  <si>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</si>
  <si>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</si>
  <si>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</si>
  <si>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</si>
  <si>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</si>
  <si>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</si>
  <si>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</si>
  <si>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</si>
  <si>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</si>
  <si>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</si>
  <si>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</si>
  <si>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</si>
  <si>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</si>
  <si>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</si>
  <si>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</si>
  <si>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</si>
  <si>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</si>
  <si>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</si>
  <si>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</si>
  <si>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</si>
  <si>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</si>
  <si>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</si>
  <si>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</si>
  <si>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</si>
  <si>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</si>
  <si>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</si>
  <si>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</si>
  <si>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</si>
  <si>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</si>
  <si>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</si>
  <si>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</si>
  <si>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</si>
  <si>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</si>
  <si>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</si>
  <si>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</si>
  <si>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</si>
  <si>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</si>
  <si>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</si>
  <si>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</si>
  <si>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</si>
  <si>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</si>
  <si>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</si>
  <si>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</si>
  <si>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</si>
  <si>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</si>
  <si>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</si>
  <si>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</si>
  <si>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</si>
  <si>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</si>
  <si>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</si>
  <si>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</si>
  <si>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</si>
  <si>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</si>
  <si>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</si>
  <si>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</si>
  <si>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</si>
  <si>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</si>
  <si>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</si>
  <si>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</si>
  <si>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</si>
  <si>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</si>
  <si>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</si>
  <si>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</si>
  <si>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</si>
  <si>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</si>
  <si>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</si>
  <si>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</si>
  <si>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</si>
  <si>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</si>
  <si>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</si>
  <si>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</si>
  <si>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</si>
  <si>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</si>
  <si>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</si>
  <si>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</si>
  <si>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</si>
  <si>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</si>
  <si>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</si>
  <si>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</si>
  <si>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</si>
  <si>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</si>
  <si>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</si>
  <si>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</si>
  <si>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</si>
  <si>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</si>
  <si>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</si>
  <si>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</si>
  <si>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</si>
  <si>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</si>
  <si>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</si>
  <si>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</si>
  <si>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</si>
  <si>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</si>
  <si>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</si>
  <si>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</si>
  <si>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</si>
  <si>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</si>
  <si>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</si>
  <si>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</si>
  <si>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</si>
  <si>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</si>
  <si>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</si>
  <si>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</si>
  <si>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</si>
  <si>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</si>
  <si>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</si>
  <si>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</si>
  <si>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</si>
  <si>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</si>
  <si>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</si>
  <si>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</si>
  <si>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</si>
  <si>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</si>
  <si>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</si>
  <si>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</si>
  <si>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</si>
  <si>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</si>
  <si>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</si>
  <si>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</si>
  <si>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</si>
  <si>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</si>
  <si>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</si>
  <si>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</si>
  <si>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</si>
  <si>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</si>
  <si>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</si>
  <si>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</si>
  <si>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</si>
  <si>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</si>
  <si>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</si>
  <si>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</si>
  <si>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</si>
  <si>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</si>
  <si>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</si>
  <si>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</si>
  <si>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</si>
  <si>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</si>
  <si>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</si>
  <si>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</si>
  <si>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</si>
  <si>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</si>
  <si>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</si>
  <si>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</si>
  <si>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</si>
  <si>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</si>
  <si>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</si>
  <si>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</si>
  <si>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</si>
  <si>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</si>
  <si>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</si>
  <si>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</si>
  <si>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</si>
  <si>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</si>
  <si>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</si>
  <si>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</si>
  <si>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</si>
  <si>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</si>
  <si>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</si>
  <si>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</si>
  <si>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</si>
  <si>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</si>
  <si>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</si>
  <si>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</si>
  <si>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</si>
  <si>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</si>
  <si>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</si>
  <si>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</si>
  <si>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</si>
  <si>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</si>
  <si>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</si>
  <si>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</si>
  <si>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</si>
  <si>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</si>
  <si>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</si>
  <si>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</si>
  <si>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</si>
  <si>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</si>
  <si>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</si>
  <si>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</si>
  <si>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</si>
  <si>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</si>
  <si>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</si>
  <si>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</si>
  <si>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</si>
  <si>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</si>
  <si>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</si>
  <si>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</si>
  <si>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</si>
  <si>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</si>
  <si>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</si>
  <si>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</si>
  <si>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</si>
  <si>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</si>
  <si>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</si>
  <si>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</si>
  <si>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</si>
  <si>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</si>
  <si>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</si>
  <si>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</si>
  <si>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</si>
  <si>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</si>
  <si>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</si>
  <si>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</si>
  <si>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</si>
  <si>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</si>
  <si>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</si>
  <si>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</si>
  <si>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</si>
  <si>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</si>
  <si>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</si>
  <si>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</si>
  <si>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</si>
  <si>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</si>
  <si>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</si>
  <si>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</si>
  <si>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</si>
  <si>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</si>
  <si>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</si>
  <si>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</si>
  <si>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</si>
  <si>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</si>
  <si>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</si>
  <si>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</si>
  <si>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</si>
  <si>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</si>
  <si>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</si>
  <si>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</si>
  <si>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</si>
  <si>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</si>
  <si>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</si>
  <si>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</si>
  <si>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</si>
  <si>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</si>
  <si>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</si>
  <si>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</si>
  <si>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</si>
  <si>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</si>
  <si>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</si>
  <si>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</si>
  <si>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</si>
  <si>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</si>
  <si>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</si>
  <si>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</si>
  <si>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</si>
  <si>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</si>
  <si>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</si>
  <si>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</si>
  <si>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</si>
  <si>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</si>
  <si>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</si>
  <si>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</si>
  <si>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</si>
  <si>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</si>
  <si>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</si>
  <si>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</si>
  <si>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</si>
  <si>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</si>
  <si>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</si>
  <si>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</si>
  <si>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</si>
  <si>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</si>
  <si>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</si>
  <si>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</si>
  <si>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</si>
  <si>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</si>
  <si>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</si>
  <si>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</si>
  <si>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</si>
  <si>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</si>
  <si>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</si>
  <si>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</si>
  <si>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</si>
  <si>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</si>
  <si>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</si>
  <si>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</si>
  <si>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</si>
  <si>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</si>
  <si>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</si>
  <si>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</si>
  <si>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</si>
  <si>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</si>
  <si>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</si>
  <si>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</si>
  <si>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</si>
  <si>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</si>
  <si>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</si>
  <si>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</si>
  <si>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</si>
  <si>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</si>
  <si>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</si>
  <si>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</si>
  <si>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</si>
  <si>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</si>
  <si>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</si>
  <si>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</si>
  <si>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</si>
  <si>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</si>
  <si>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</si>
  <si>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</si>
  <si>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</si>
  <si>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</si>
  <si>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</si>
  <si>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</si>
  <si>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</si>
  <si>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</si>
  <si>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</si>
  <si>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</si>
  <si>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</si>
  <si>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</si>
  <si>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</si>
  <si>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</si>
  <si>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</si>
  <si>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</si>
  <si>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</si>
  <si>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</si>
  <si>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</si>
  <si>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</si>
  <si>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</si>
  <si>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</si>
  <si>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</si>
  <si>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</si>
  <si>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</si>
  <si>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</si>
  <si>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</si>
  <si>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</si>
  <si>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</si>
  <si>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</si>
  <si>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</si>
  <si>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</si>
  <si>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</si>
  <si>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</si>
  <si>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</si>
  <si>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</si>
  <si>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</si>
  <si>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</si>
  <si>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</si>
  <si>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</si>
  <si>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</si>
  <si>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</si>
  <si>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</si>
  <si>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</si>
  <si>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</si>
  <si>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</si>
  <si>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</si>
  <si>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</si>
  <si>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</si>
  <si>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</si>
  <si>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</si>
  <si>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</si>
  <si>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</si>
  <si>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</si>
  <si>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</si>
  <si>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</si>
  <si>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</si>
  <si>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</si>
  <si>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</si>
  <si>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</si>
  <si>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</si>
  <si>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</si>
  <si>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</si>
  <si>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</si>
  <si>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</si>
  <si>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</si>
  <si>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</si>
  <si>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</si>
  <si>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</si>
  <si>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</si>
  <si>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</si>
  <si>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</si>
  <si>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</si>
  <si>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</si>
  <si>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</si>
  <si>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</si>
  <si>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</si>
  <si>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</si>
  <si>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</si>
  <si>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</si>
  <si>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</si>
  <si>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</si>
  <si>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</si>
  <si>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</si>
  <si>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</si>
  <si>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</si>
  <si>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</si>
  <si>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</si>
  <si>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</si>
  <si>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</si>
  <si>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</si>
  <si>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</si>
  <si>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</si>
  <si>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</si>
  <si>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</si>
  <si>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</si>
  <si>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</si>
  <si>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</si>
  <si>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</si>
  <si>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</si>
  <si>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</si>
  <si>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</si>
  <si>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</si>
  <si>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</si>
  <si>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</si>
  <si>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</si>
  <si>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</si>
  <si>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</si>
  <si>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</si>
  <si>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</si>
  <si>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</si>
  <si>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</si>
  <si>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</si>
  <si>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</si>
  <si>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</si>
  <si>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</si>
  <si>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</si>
  <si>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</si>
  <si>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</si>
  <si>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</si>
  <si>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</si>
  <si>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</si>
  <si>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</si>
  <si>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</si>
  <si>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</si>
  <si>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</si>
  <si>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</si>
  <si>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</si>
  <si>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</si>
  <si>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</si>
  <si>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</si>
  <si>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</si>
  <si>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</si>
  <si>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</si>
  <si>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</si>
  <si>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</si>
  <si>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</si>
  <si>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</si>
  <si>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</si>
  <si>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</si>
  <si>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</si>
  <si>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</si>
  <si>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</si>
  <si>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</si>
  <si>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</si>
  <si>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</si>
  <si>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</si>
  <si>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</si>
  <si>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</si>
  <si>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</si>
  <si>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</si>
  <si>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</si>
  <si>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</si>
  <si>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</si>
  <si>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</si>
  <si>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</si>
  <si>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</si>
  <si>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</si>
  <si>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</si>
  <si>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</si>
  <si>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</si>
  <si>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</si>
  <si>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</si>
  <si>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</si>
  <si>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</si>
  <si>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</si>
  <si>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</si>
  <si>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</si>
  <si>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</si>
  <si>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</si>
  <si>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</si>
  <si>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</si>
  <si>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</si>
  <si>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</si>
  <si>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</si>
  <si>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</si>
  <si>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</si>
  <si>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</si>
  <si>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</si>
  <si>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</si>
  <si>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</si>
  <si>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</si>
  <si>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</si>
  <si>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</si>
  <si>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</si>
  <si>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</si>
  <si>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</si>
  <si>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</si>
  <si>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</si>
  <si>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</si>
  <si>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</si>
  <si>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</si>
  <si>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</si>
  <si>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</si>
  <si>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</si>
  <si>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</si>
  <si>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</si>
  <si>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</si>
  <si>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</si>
  <si>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</si>
  <si>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</si>
  <si>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</si>
  <si>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</si>
  <si>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</si>
  <si>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</si>
  <si>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</si>
  <si>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</si>
  <si>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</si>
  <si>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</si>
  <si>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</si>
  <si>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</si>
  <si>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</si>
  <si>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</si>
  <si>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</si>
  <si>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</si>
  <si>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</si>
  <si>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</si>
  <si>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</si>
  <si>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</si>
  <si>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</si>
  <si>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</si>
  <si>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</si>
  <si>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</si>
  <si>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</si>
  <si>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</si>
  <si>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</si>
  <si>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</si>
  <si>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</si>
  <si>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</si>
  <si>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</si>
  <si>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</si>
  <si>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</si>
  <si>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</si>
  <si>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</si>
  <si>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</si>
  <si>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</si>
  <si>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</si>
  <si>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</si>
  <si>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</si>
  <si>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</si>
  <si>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</si>
  <si>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</si>
  <si>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</si>
  <si>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</si>
  <si>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</si>
  <si>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</si>
  <si>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</si>
  <si>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</si>
  <si>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</si>
  <si>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</si>
  <si>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</si>
  <si>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</si>
  <si>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</si>
  <si>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</si>
  <si>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</si>
  <si>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</si>
  <si>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</si>
  <si>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</si>
  <si>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</si>
  <si>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</si>
  <si>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</si>
  <si>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</si>
  <si>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</si>
  <si>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</si>
  <si>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</si>
  <si>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</si>
  <si>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</si>
  <si>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</si>
  <si>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</si>
  <si>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</si>
  <si>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</si>
  <si>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</si>
  <si>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</si>
  <si>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</si>
  <si>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</si>
  <si>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</si>
  <si>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</si>
  <si>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</si>
  <si>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</si>
  <si>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</si>
  <si>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</si>
  <si>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</si>
  <si>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</si>
  <si>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</si>
  <si>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</si>
  <si>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</si>
  <si>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</si>
  <si>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</si>
  <si>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</si>
  <si>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</si>
  <si>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</si>
  <si>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</si>
  <si>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</si>
  <si>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</si>
  <si>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</si>
  <si>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</si>
  <si>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</si>
  <si>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</si>
  <si>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</si>
  <si>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</si>
  <si>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</si>
  <si>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</si>
  <si>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</si>
  <si>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</si>
  <si>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</si>
  <si>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</si>
  <si>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</si>
  <si>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</si>
  <si>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</si>
  <si>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</si>
  <si>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</si>
  <si>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</si>
  <si>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</si>
  <si>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</si>
  <si>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</si>
  <si>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</si>
  <si>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</si>
  <si>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</si>
  <si>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</si>
  <si>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</si>
  <si>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</si>
  <si>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</si>
  <si>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</si>
  <si>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</si>
  <si>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</si>
  <si>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</si>
  <si>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</si>
  <si>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</si>
  <si>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</si>
  <si>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</si>
  <si>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</si>
  <si>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</si>
  <si>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</si>
  <si>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</si>
  <si>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</si>
  <si>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</si>
  <si>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</si>
  <si>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</si>
  <si>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</si>
  <si>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</si>
  <si>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</si>
  <si>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</si>
  <si>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</si>
  <si>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</si>
  <si>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</si>
  <si>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</si>
  <si>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</si>
  <si>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</si>
  <si>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</si>
  <si>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</si>
  <si>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</si>
  <si>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</si>
  <si>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</si>
  <si>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</si>
  <si>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</si>
  <si>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</si>
  <si>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</si>
  <si>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</si>
  <si>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</si>
  <si>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</si>
  <si>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</si>
  <si>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</si>
  <si>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</si>
  <si>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</si>
  <si>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</si>
  <si>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</si>
  <si>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</si>
  <si>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</si>
  <si>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</si>
  <si>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</si>
  <si>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</si>
  <si>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</si>
  <si>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</si>
  <si>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</si>
  <si>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</si>
  <si>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</si>
  <si>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</si>
  <si>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</si>
  <si>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</si>
  <si>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</si>
  <si>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</si>
  <si>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</si>
  <si>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</si>
  <si>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</si>
  <si>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</si>
  <si>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</si>
  <si>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</si>
  <si>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</si>
  <si>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</si>
  <si>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</si>
  <si>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</si>
  <si>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</si>
  <si>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</si>
  <si>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</si>
  <si>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</si>
  <si>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</si>
  <si>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</si>
  <si>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</si>
  <si>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</si>
  <si>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</si>
  <si>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</si>
  <si>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</si>
  <si>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</si>
  <si>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</si>
  <si>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</si>
  <si>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</si>
  <si>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</si>
  <si>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</si>
  <si>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</si>
  <si>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</si>
  <si>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</si>
  <si>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</si>
  <si>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</si>
  <si>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</si>
  <si>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</si>
  <si>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</si>
  <si>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</si>
  <si>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</si>
  <si>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</si>
  <si>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</si>
  <si>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</si>
  <si>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</si>
  <si>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</si>
  <si>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</si>
  <si>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</si>
  <si>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</si>
  <si>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</si>
  <si>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</si>
  <si>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</si>
  <si>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</si>
  <si>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</si>
  <si>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</si>
  <si>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</si>
  <si>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</si>
  <si>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</si>
  <si>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</si>
  <si>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</si>
  <si>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</si>
  <si>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</si>
  <si>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</si>
  <si>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</si>
  <si>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</si>
  <si>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</si>
  <si>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</si>
  <si>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</si>
  <si>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</si>
  <si>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</si>
  <si>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</si>
  <si>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</si>
  <si>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</si>
  <si>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</si>
  <si>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</si>
  <si>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</si>
  <si>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</si>
  <si>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</si>
  <si>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</si>
  <si>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</si>
  <si>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</si>
  <si>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</si>
  <si>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</si>
  <si>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</si>
  <si>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</si>
  <si>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</si>
  <si>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</si>
  <si>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</si>
  <si>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</si>
  <si>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</si>
  <si>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</si>
  <si>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</si>
  <si>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</si>
  <si>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</si>
  <si>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</si>
  <si>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</si>
  <si>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</si>
  <si>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</si>
  <si>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</si>
  <si>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</si>
  <si>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</si>
  <si>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</si>
  <si>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</si>
  <si>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</si>
  <si>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</si>
  <si>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</si>
  <si>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</si>
  <si>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</si>
  <si>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</si>
  <si>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</si>
  <si>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</si>
  <si>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</si>
  <si>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</si>
  <si>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</si>
  <si>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</si>
  <si>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</si>
  <si>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</si>
  <si>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</si>
  <si>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</si>
  <si>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</si>
  <si>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</si>
  <si>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</si>
  <si>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</si>
  <si>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</si>
  <si>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</si>
  <si>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</si>
  <si>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</si>
  <si>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</si>
  <si>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</si>
  <si>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</si>
  <si>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</si>
  <si>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</si>
  <si>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</si>
  <si>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</si>
  <si>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</si>
  <si>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</si>
  <si>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</si>
  <si>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</si>
  <si>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</si>
  <si>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</si>
  <si>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</si>
  <si>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</si>
  <si>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</si>
  <si>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</si>
  <si>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</si>
  <si>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</si>
  <si>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</si>
  <si>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</si>
  <si>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</si>
  <si>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</si>
  <si>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</si>
  <si>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</si>
  <si>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</si>
  <si>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</si>
  <si>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</si>
  <si>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</si>
  <si>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</si>
  <si>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</si>
  <si>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</si>
  <si>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</si>
  <si>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</si>
  <si>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</si>
  <si>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</si>
  <si>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</si>
  <si>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</si>
  <si>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</si>
  <si>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</si>
  <si>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</si>
  <si>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</si>
  <si>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</si>
  <si>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</si>
  <si>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</si>
  <si>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</si>
  <si>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</si>
  <si>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</si>
  <si>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</si>
  <si>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</si>
  <si>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</si>
  <si>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</si>
  <si>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</si>
  <si>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</si>
  <si>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</si>
  <si>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</si>
  <si>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</si>
  <si>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</si>
  <si>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</si>
  <si>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</si>
  <si>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</si>
  <si>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</si>
  <si>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</si>
  <si>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</si>
  <si>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</si>
  <si>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</si>
  <si>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</si>
  <si>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</si>
  <si>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</si>
  <si>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</si>
  <si>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</si>
  <si>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</si>
  <si>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</si>
  <si>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</si>
  <si>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</si>
  <si>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</si>
  <si>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</si>
  <si>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</si>
  <si>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</si>
  <si>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</si>
  <si>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</si>
  <si>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</si>
  <si>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</si>
  <si>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</si>
  <si>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</si>
  <si>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</si>
  <si>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</si>
  <si>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</si>
  <si>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</si>
  <si>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</si>
  <si>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</si>
  <si>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</si>
  <si>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</si>
  <si>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</si>
  <si>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</si>
  <si>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</si>
  <si>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</si>
  <si>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</si>
  <si>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</si>
  <si>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</si>
  <si>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</si>
  <si>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</si>
  <si>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</si>
  <si>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</si>
  <si>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</si>
  <si>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</si>
  <si>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</si>
  <si>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</si>
  <si>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</si>
  <si>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</si>
  <si>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</si>
  <si>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</si>
  <si>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</si>
  <si>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</si>
  <si>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</si>
  <si>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</si>
  <si>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</si>
  <si>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</si>
  <si>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</si>
  <si>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</si>
  <si>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</si>
  <si>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</si>
  <si>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</si>
  <si>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</si>
  <si>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</si>
  <si>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</si>
  <si>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</si>
  <si>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</si>
  <si>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</si>
  <si>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</si>
  <si>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</si>
  <si>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</si>
  <si>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</si>
  <si>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</si>
  <si>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</si>
  <si>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</si>
  <si>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</si>
  <si>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</si>
  <si>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</si>
  <si>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</si>
  <si>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</si>
  <si>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</si>
  <si>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</si>
  <si>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</si>
  <si>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</si>
  <si>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</si>
  <si>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</si>
  <si>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</si>
  <si>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</si>
  <si>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</si>
  <si>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</si>
  <si>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</si>
  <si>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</si>
  <si>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</si>
  <si>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</si>
  <si>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</si>
  <si>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</si>
  <si>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</si>
  <si>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</si>
  <si>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</si>
  <si>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</si>
  <si>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</si>
  <si>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</si>
  <si>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</si>
  <si>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</si>
  <si>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</si>
  <si>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</si>
  <si>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</si>
  <si>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</si>
  <si>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</si>
  <si>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</si>
  <si>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</si>
  <si>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</si>
  <si>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</si>
  <si>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</si>
  <si>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</si>
  <si>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</si>
  <si>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</si>
  <si>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</si>
  <si>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</si>
  <si>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</si>
  <si>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</si>
  <si>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</si>
  <si>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</si>
  <si>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</si>
  <si>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</si>
  <si>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</si>
  <si>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</si>
  <si>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</si>
  <si>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</si>
  <si>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</si>
  <si>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</si>
  <si>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</si>
  <si>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</si>
  <si>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</si>
  <si>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</si>
  <si>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</si>
  <si>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</si>
  <si>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</si>
  <si>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</si>
  <si>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</si>
  <si>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</si>
  <si>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</si>
  <si>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</si>
  <si>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</si>
  <si>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</si>
  <si>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</si>
  <si>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</si>
  <si>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</si>
  <si>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</si>
  <si>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</si>
  <si>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</si>
  <si>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</si>
  <si>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</si>
  <si>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</si>
  <si>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</si>
  <si>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</si>
  <si>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</si>
  <si>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</si>
  <si>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</si>
  <si>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</si>
  <si>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</si>
  <si>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</si>
  <si>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</si>
  <si>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</si>
  <si>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</si>
  <si>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</si>
  <si>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</si>
  <si>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</si>
  <si>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</si>
  <si>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</si>
  <si>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</si>
  <si>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</si>
  <si>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</si>
  <si>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</si>
  <si>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</si>
  <si>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</si>
  <si>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</si>
  <si>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</si>
  <si>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</si>
  <si>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</si>
  <si>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</si>
  <si>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</si>
  <si>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</si>
  <si>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</si>
  <si>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</si>
  <si>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</si>
  <si>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</si>
  <si>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</si>
  <si>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</si>
  <si>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</si>
  <si>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</si>
  <si>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</si>
  <si>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</si>
  <si>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</si>
  <si>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</si>
  <si>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</si>
  <si>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</si>
  <si>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</si>
  <si>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</si>
  <si>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</si>
  <si>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</si>
  <si>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</si>
  <si>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</si>
  <si>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</si>
  <si>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</si>
  <si>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</si>
  <si>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</si>
  <si>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</si>
  <si>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</si>
  <si>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</si>
  <si>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</si>
  <si>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</si>
  <si>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</si>
  <si>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</si>
  <si>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</si>
  <si>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</si>
  <si>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</si>
  <si>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</si>
  <si>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</si>
  <si>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</si>
  <si>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</si>
  <si>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</si>
  <si>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</si>
  <si>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</si>
  <si>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</si>
  <si>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</si>
  <si>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</si>
  <si>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</si>
  <si>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</si>
  <si>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</si>
  <si>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</si>
  <si>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</si>
  <si>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</si>
  <si>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</si>
  <si>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</si>
  <si>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</si>
  <si>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</si>
  <si>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</si>
  <si>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</si>
  <si>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</si>
  <si>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</si>
  <si>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</si>
  <si>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</si>
  <si>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</si>
  <si>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</si>
  <si>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</si>
  <si>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</si>
  <si>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</si>
  <si>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</si>
  <si>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</si>
  <si>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</si>
  <si>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</si>
  <si>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</si>
  <si>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</si>
  <si>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</si>
  <si>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</si>
  <si>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</si>
  <si>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</si>
  <si>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</si>
  <si>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</si>
  <si>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</si>
  <si>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</si>
  <si>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</si>
  <si>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</si>
  <si>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</si>
  <si>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</si>
  <si>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</si>
  <si>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</si>
  <si>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</si>
  <si>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</si>
  <si>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</si>
  <si>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</si>
  <si>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</si>
  <si>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</si>
  <si>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</si>
  <si>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</si>
  <si>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</si>
  <si>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</si>
  <si>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</si>
  <si>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</si>
  <si>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</si>
  <si>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</si>
  <si>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</si>
  <si>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</si>
  <si>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</si>
  <si>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</si>
  <si>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</si>
  <si>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</si>
  <si>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</si>
  <si>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</si>
  <si>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</si>
  <si>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</si>
  <si>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</si>
  <si>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</si>
  <si>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</si>
  <si>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</si>
  <si>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</si>
  <si>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</si>
  <si>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</si>
  <si>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</si>
  <si>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</si>
  <si>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</si>
  <si>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</si>
  <si>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</si>
  <si>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</si>
  <si>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</si>
  <si>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</si>
  <si>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</si>
  <si>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</si>
  <si>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</si>
  <si>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</si>
  <si>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</si>
  <si>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</si>
  <si>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</si>
  <si>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</si>
  <si>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</si>
  <si>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</si>
  <si>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</si>
  <si>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</si>
  <si>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</si>
  <si>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</si>
  <si>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</si>
  <si>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</si>
  <si>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</si>
  <si>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</si>
  <si>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</si>
  <si>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</si>
  <si>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</si>
  <si>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</si>
  <si>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</si>
  <si>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</si>
  <si>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</si>
  <si>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</si>
  <si>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</si>
  <si>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</si>
  <si>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</si>
  <si>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</si>
  <si>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</si>
  <si>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</si>
  <si>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</si>
  <si>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</si>
  <si>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</si>
  <si>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</si>
  <si>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</si>
  <si>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</si>
  <si>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</si>
  <si>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</si>
  <si>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</si>
  <si>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</si>
  <si>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</si>
  <si>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</si>
  <si>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</si>
  <si>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</si>
  <si>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</si>
  <si>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</si>
  <si>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</si>
  <si>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</si>
  <si>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</si>
  <si>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</si>
  <si>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</si>
  <si>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</si>
  <si>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</si>
  <si>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</si>
  <si>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</si>
  <si>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</si>
  <si>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</si>
  <si>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</si>
  <si>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</si>
  <si>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</si>
  <si>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</si>
  <si>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</si>
  <si>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</si>
  <si>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</si>
  <si>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</si>
  <si>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</si>
  <si>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</si>
  <si>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</si>
  <si>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</si>
  <si>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</si>
  <si>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</si>
  <si>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</si>
  <si>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</si>
  <si>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</si>
  <si>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</si>
  <si>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</si>
  <si>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</si>
  <si>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</si>
  <si>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</si>
  <si>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</si>
  <si>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</si>
  <si>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</si>
  <si>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</si>
  <si>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</si>
  <si>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</si>
  <si>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</si>
  <si>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</si>
  <si>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</si>
  <si>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</si>
  <si>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</si>
  <si>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</si>
  <si>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</si>
  <si>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</si>
  <si>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</si>
  <si>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</si>
  <si>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</si>
  <si>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</si>
  <si>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</si>
  <si>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</si>
  <si>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</si>
  <si>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</si>
  <si>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</si>
  <si>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</si>
  <si>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</si>
  <si>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</si>
  <si>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</si>
  <si>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</si>
  <si>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</si>
  <si>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</si>
  <si>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</si>
  <si>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</si>
  <si>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</si>
  <si>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</si>
  <si>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</si>
  <si>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</si>
  <si>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</si>
  <si>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</si>
  <si>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</si>
  <si>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</si>
  <si>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</si>
  <si>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</si>
  <si>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</si>
  <si>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</si>
  <si>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</si>
  <si>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</si>
  <si>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</si>
  <si>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</si>
  <si>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</si>
  <si>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</si>
  <si>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</si>
  <si>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</si>
  <si>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</si>
  <si>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</si>
  <si>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</si>
  <si>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</si>
  <si>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</si>
  <si>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</si>
  <si>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</si>
  <si>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</si>
  <si>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</si>
  <si>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</si>
  <si>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</si>
  <si>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</si>
  <si>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</si>
  <si>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</si>
  <si>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</si>
  <si>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</si>
  <si>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</si>
  <si>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</si>
  <si>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</si>
  <si>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</si>
  <si>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</si>
  <si>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</si>
  <si>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</si>
  <si>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</si>
  <si>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</si>
  <si>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</si>
  <si>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</si>
  <si>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</si>
  <si>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</si>
  <si>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</si>
  <si>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</si>
  <si>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</si>
  <si>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</si>
  <si>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</si>
  <si>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</si>
  <si>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</si>
  <si>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</si>
  <si>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</si>
  <si>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</si>
  <si>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</si>
  <si>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</si>
  <si>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</si>
  <si>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</si>
  <si>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</si>
  <si>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</si>
  <si>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</si>
  <si>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</si>
  <si>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</si>
  <si>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</si>
  <si>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</si>
  <si>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</si>
  <si>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</si>
  <si>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</si>
  <si>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</si>
  <si>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</si>
  <si>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</si>
  <si>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</si>
  <si>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</si>
  <si>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</si>
  <si>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</si>
  <si>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</si>
  <si>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</si>
  <si>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</si>
  <si>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</si>
  <si>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</si>
  <si>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</si>
  <si>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</si>
  <si>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</si>
  <si>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</si>
  <si>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</si>
  <si>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</si>
  <si>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</si>
  <si>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</si>
  <si>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</si>
  <si>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</si>
  <si>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</si>
  <si>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</si>
  <si>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</si>
  <si>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</si>
  <si>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</si>
  <si>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</si>
  <si>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</si>
  <si>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</si>
  <si>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</si>
  <si>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</si>
  <si>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</si>
  <si>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</si>
  <si>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</si>
  <si>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</si>
  <si>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</si>
  <si>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</si>
  <si>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</si>
  <si>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</si>
  <si>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</si>
  <si>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</si>
  <si>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</si>
  <si>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</si>
  <si>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</si>
  <si>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</si>
  <si>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</si>
  <si>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</si>
  <si>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</si>
  <si>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</si>
  <si>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</si>
  <si>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</si>
  <si>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</si>
  <si>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</si>
  <si>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</si>
  <si>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</si>
  <si>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</si>
  <si>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</si>
  <si>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</si>
  <si>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</si>
  <si>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</si>
  <si>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</si>
  <si>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</si>
  <si>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</si>
  <si>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</si>
  <si>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</si>
  <si>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</si>
  <si>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</si>
  <si>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</si>
  <si>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</si>
  <si>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</si>
  <si>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</si>
  <si>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</si>
  <si>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</si>
  <si>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</si>
  <si>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</si>
  <si>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</si>
  <si>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</si>
  <si>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</si>
  <si>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</si>
  <si>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</si>
  <si>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</si>
  <si>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</si>
  <si>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</si>
  <si>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</si>
  <si>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</si>
  <si>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</si>
  <si>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</si>
  <si>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</si>
  <si>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</si>
  <si>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</si>
  <si>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</si>
  <si>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</si>
  <si>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</si>
  <si>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</si>
  <si>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</si>
  <si>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</si>
  <si>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</si>
  <si>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</si>
  <si>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</si>
  <si>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</si>
  <si>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</si>
  <si>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</si>
  <si>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</si>
  <si>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</si>
  <si>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</si>
  <si>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</si>
  <si>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</si>
  <si>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</si>
  <si>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</si>
  <si>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</si>
  <si>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</si>
  <si>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</si>
  <si>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</si>
  <si>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</si>
  <si>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</si>
  <si>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</si>
  <si>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</si>
  <si>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</si>
  <si>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</si>
  <si>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</si>
  <si>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</si>
  <si>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</si>
  <si>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</si>
  <si>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</si>
  <si>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</si>
  <si>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</si>
  <si>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</si>
  <si>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</si>
  <si>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</si>
  <si>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</si>
  <si>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</si>
  <si>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</si>
  <si>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</si>
  <si>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</si>
  <si>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</si>
  <si>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</si>
  <si>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</si>
  <si>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</si>
  <si>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</si>
  <si>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</si>
  <si>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</si>
  <si>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</si>
  <si>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</si>
  <si>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</si>
  <si>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</si>
  <si>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</si>
  <si>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</si>
  <si>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</si>
  <si>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</si>
  <si>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</si>
  <si>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</si>
  <si>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</si>
  <si>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</si>
  <si>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</si>
  <si>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</si>
  <si>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</si>
  <si>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</si>
  <si>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</si>
  <si>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</si>
  <si>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</si>
  <si>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</si>
  <si>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</si>
  <si>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</si>
  <si>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</si>
  <si>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</si>
  <si>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</si>
  <si>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</si>
  <si>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</si>
  <si>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</si>
  <si>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</si>
  <si>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</si>
  <si>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</si>
  <si>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</si>
  <si>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</si>
  <si>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</si>
  <si>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</si>
  <si>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</si>
  <si>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</si>
  <si>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</si>
  <si>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</si>
  <si>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</si>
  <si>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</si>
  <si>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</si>
  <si>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</si>
  <si>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</si>
  <si>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</si>
  <si>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</si>
  <si>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</si>
  <si>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</si>
  <si>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</si>
  <si>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</si>
  <si>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</si>
  <si>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</si>
  <si>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</si>
  <si>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</si>
  <si>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</si>
  <si>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</si>
  <si>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</si>
  <si>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</si>
  <si>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</si>
  <si>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</si>
  <si>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</si>
  <si>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</si>
  <si>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</si>
  <si>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</si>
  <si>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</si>
  <si>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</si>
  <si>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</si>
  <si>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</si>
  <si>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</si>
  <si>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</si>
  <si>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</si>
  <si>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</si>
  <si>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</si>
  <si>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</si>
  <si>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</si>
  <si>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</si>
  <si>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</si>
  <si>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</si>
  <si>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</si>
  <si>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</si>
  <si>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</si>
  <si>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</si>
  <si>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</si>
  <si>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</si>
  <si>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</si>
  <si>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</si>
  <si>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</si>
  <si>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</si>
  <si>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</si>
  <si>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</si>
  <si>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</si>
  <si>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</si>
  <si>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</si>
  <si>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</si>
  <si>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</si>
  <si>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</si>
  <si>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</si>
  <si>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</si>
  <si>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</si>
  <si>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</si>
  <si>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</si>
  <si>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</si>
  <si>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</si>
  <si>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</si>
  <si>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</si>
  <si>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</si>
  <si>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</si>
  <si>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</si>
  <si>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</si>
  <si>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</si>
  <si>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</si>
  <si>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</si>
  <si>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</si>
  <si>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</si>
  <si>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</si>
  <si>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</si>
  <si>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</si>
  <si>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</si>
  <si>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</si>
  <si>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</si>
  <si>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</si>
  <si>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</si>
  <si>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</si>
  <si>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</si>
  <si>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</si>
  <si>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</si>
  <si>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</si>
  <si>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</si>
  <si>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</si>
  <si>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</si>
  <si>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</si>
  <si>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</si>
  <si>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</si>
  <si>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</si>
  <si>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</si>
  <si>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</si>
  <si>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</si>
  <si>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</si>
  <si>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</si>
  <si>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</si>
  <si>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</si>
  <si>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</si>
  <si>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</si>
  <si>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</si>
  <si>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</si>
  <si>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</si>
  <si>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</si>
  <si>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</si>
  <si>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</si>
  <si>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</si>
  <si>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</si>
  <si>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</si>
  <si>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</si>
  <si>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</si>
  <si>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</si>
  <si>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</si>
  <si>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</si>
  <si>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</si>
  <si>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</si>
  <si>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</si>
  <si>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</si>
  <si>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</si>
  <si>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</si>
  <si>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</si>
  <si>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</si>
  <si>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</si>
  <si>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</si>
  <si>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</si>
  <si>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</si>
  <si>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</si>
  <si>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</si>
  <si>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</si>
  <si>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</si>
  <si>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</si>
  <si>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</si>
  <si>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</si>
  <si>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</si>
  <si>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</si>
  <si>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</si>
  <si>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</si>
  <si>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</si>
  <si>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</si>
  <si>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</si>
  <si>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</si>
  <si>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</si>
  <si>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</si>
  <si>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</si>
  <si>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</si>
  <si>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</si>
  <si>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</si>
  <si>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</si>
  <si>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</si>
  <si>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</si>
  <si>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</si>
  <si>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</si>
  <si>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</si>
  <si>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</si>
  <si>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</si>
  <si>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</si>
  <si>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</si>
  <si>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</si>
  <si>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</si>
  <si>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</si>
  <si>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</si>
  <si>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</si>
  <si>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</si>
  <si>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</si>
  <si>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</si>
  <si>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</si>
  <si>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</si>
  <si>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</si>
  <si>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</si>
  <si>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</si>
  <si>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</si>
  <si>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</si>
  <si>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</si>
  <si>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</si>
  <si>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</si>
  <si>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</si>
  <si>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</si>
  <si>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</si>
  <si>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</si>
  <si>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</si>
  <si>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</si>
  <si>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</si>
  <si>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</si>
  <si>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</si>
  <si>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</si>
  <si>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</si>
  <si>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</si>
  <si>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</si>
  <si>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</si>
  <si>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</si>
  <si>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</si>
  <si>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</si>
  <si>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</si>
  <si>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</si>
  <si>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</si>
  <si>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</si>
  <si>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</si>
  <si>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</si>
  <si>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</si>
  <si>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</si>
  <si>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</si>
  <si>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</si>
  <si>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</si>
  <si>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</si>
  <si>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</si>
  <si>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</si>
  <si>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</si>
  <si>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</si>
  <si>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</si>
  <si>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</si>
  <si>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</si>
  <si>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</si>
  <si>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</si>
  <si>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</si>
  <si>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</si>
  <si>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</si>
  <si>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</si>
  <si>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</si>
  <si>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</si>
  <si>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</si>
  <si>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</si>
  <si>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</si>
  <si>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</si>
  <si>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</si>
  <si>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</si>
  <si>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</si>
  <si>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</si>
  <si>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</si>
  <si>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</si>
  <si>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</si>
  <si>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</si>
  <si>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</si>
  <si>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</si>
  <si>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</si>
  <si>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</si>
  <si>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</si>
  <si>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</si>
  <si>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</si>
  <si>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</si>
  <si>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</si>
  <si>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</si>
  <si>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</si>
  <si>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</si>
  <si>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</si>
  <si>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</si>
  <si>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</si>
  <si>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</si>
  <si>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</si>
  <si>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</si>
  <si>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</si>
  <si>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</si>
  <si>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</si>
  <si>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</si>
  <si>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</si>
  <si>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</si>
  <si>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</si>
  <si>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</si>
  <si>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</si>
  <si>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</si>
  <si>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</si>
  <si>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</si>
  <si>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</si>
  <si>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</si>
  <si>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</si>
  <si>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</si>
  <si>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</si>
  <si>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</si>
  <si>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</si>
  <si>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</si>
  <si>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</si>
  <si>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</si>
  <si>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</si>
  <si>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</si>
  <si>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</si>
  <si>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</si>
  <si>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</si>
  <si>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</si>
  <si>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</si>
  <si>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</si>
  <si>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</si>
  <si>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</si>
  <si>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</si>
  <si>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</si>
  <si>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</si>
  <si>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</si>
  <si>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</si>
  <si>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</si>
  <si>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</si>
  <si>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</si>
  <si>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</si>
  <si>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</si>
  <si>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</si>
  <si>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</si>
  <si>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</si>
  <si>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</si>
  <si>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</si>
  <si>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</si>
  <si>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</si>
  <si>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</si>
  <si>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</si>
  <si>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</si>
  <si>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</si>
  <si>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</si>
  <si>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</si>
  <si>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</si>
  <si>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</si>
  <si>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</si>
  <si>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</si>
  <si>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</si>
  <si>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</si>
  <si>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</si>
  <si>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</si>
  <si>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</si>
  <si>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</si>
  <si>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</si>
  <si>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</si>
  <si>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</si>
  <si>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</si>
  <si>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</si>
  <si>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</si>
  <si>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</si>
  <si>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</si>
  <si>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</si>
  <si>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</si>
  <si>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</si>
  <si>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</si>
  <si>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</si>
  <si>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</si>
  <si>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</si>
  <si>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</si>
  <si>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</si>
  <si>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</si>
  <si>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</si>
  <si>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</si>
  <si>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</si>
  <si>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</si>
  <si>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</si>
  <si>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</si>
  <si>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</si>
  <si>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</si>
  <si>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</si>
  <si>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</si>
  <si>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</si>
  <si>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</si>
  <si>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</si>
  <si>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</si>
  <si>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</si>
  <si>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</si>
  <si>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</si>
  <si>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</si>
  <si>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</si>
  <si>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</si>
  <si>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</si>
  <si>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</si>
  <si>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</si>
  <si>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</si>
  <si>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</si>
  <si>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</si>
  <si>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</si>
  <si>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</si>
  <si>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</si>
  <si>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</si>
  <si>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</si>
  <si>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</si>
  <si>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</si>
  <si>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</si>
  <si>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</si>
  <si>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</si>
  <si>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</si>
  <si>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</si>
  <si>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</si>
  <si>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</si>
  <si>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</si>
  <si>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</si>
  <si>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</si>
  <si>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</si>
  <si>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</si>
  <si>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</si>
  <si>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</si>
  <si>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</si>
  <si>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</si>
  <si>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</si>
  <si>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</si>
  <si>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</si>
  <si>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</si>
  <si>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</si>
  <si>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</si>
  <si>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</si>
  <si>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</si>
  <si>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</si>
  <si>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</si>
  <si>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</si>
  <si>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</si>
  <si>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</si>
  <si>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</si>
  <si>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</si>
  <si>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</si>
  <si>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</si>
  <si>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</si>
  <si>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</si>
  <si>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</si>
  <si>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</si>
  <si>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</si>
  <si>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</si>
  <si>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</si>
  <si>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</si>
  <si>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</si>
  <si>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</si>
  <si>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</si>
  <si>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</si>
  <si>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</si>
  <si>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</si>
  <si>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</si>
  <si>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</si>
  <si>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</si>
  <si>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</si>
  <si>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</si>
  <si>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</si>
  <si>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</si>
  <si>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</si>
  <si>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</si>
  <si>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</si>
  <si>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</si>
  <si>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</si>
  <si>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</si>
  <si>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</si>
  <si>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</si>
  <si>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</si>
  <si>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</si>
  <si>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</si>
  <si>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</si>
  <si>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</si>
  <si>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</si>
  <si>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</si>
  <si>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</si>
  <si>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</si>
  <si>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</si>
  <si>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</si>
  <si>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</si>
  <si>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</si>
  <si>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</si>
  <si>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</si>
  <si>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</si>
  <si>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</si>
  <si>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</si>
  <si>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</si>
  <si>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</si>
  <si>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</si>
  <si>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</si>
  <si>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</si>
  <si>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</si>
  <si>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</si>
  <si>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</si>
  <si>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</si>
  <si>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</si>
  <si>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</si>
  <si>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</si>
  <si>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</si>
  <si>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</si>
  <si>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</si>
  <si>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</si>
  <si>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</si>
  <si>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</si>
  <si>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</si>
  <si>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</si>
  <si>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</si>
  <si>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</si>
  <si>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</si>
  <si>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</si>
  <si>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</si>
  <si>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</si>
  <si>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</si>
  <si>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</si>
  <si>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</si>
  <si>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</si>
  <si>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</si>
  <si>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</si>
  <si>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</si>
  <si>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</si>
  <si>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</si>
  <si>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</si>
  <si>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</si>
  <si>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</si>
  <si>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</si>
  <si>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</si>
  <si>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</si>
  <si>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</si>
  <si>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</si>
  <si>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</si>
  <si>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</si>
  <si>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</si>
  <si>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</si>
  <si>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</si>
  <si>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</si>
  <si>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</si>
  <si>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</si>
  <si>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</si>
  <si>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</si>
  <si>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</si>
  <si>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</si>
  <si>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</si>
  <si>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</si>
  <si>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</si>
  <si>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</si>
  <si>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</si>
  <si>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</si>
  <si>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</si>
  <si>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</si>
  <si>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</si>
  <si>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</si>
  <si>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</si>
  <si>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</si>
  <si>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</si>
  <si>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</si>
  <si>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</si>
  <si>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</si>
  <si>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</si>
  <si>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</si>
  <si>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</si>
  <si>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</si>
  <si>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</si>
  <si>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</si>
  <si>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</si>
  <si>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</si>
  <si>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</si>
  <si>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</si>
  <si>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</si>
  <si>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</si>
  <si>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</si>
  <si>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</si>
  <si>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</si>
  <si>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</si>
  <si>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</si>
  <si>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</si>
  <si>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</si>
  <si>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</si>
  <si>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</si>
  <si>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</si>
  <si>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</si>
  <si>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</si>
  <si>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</si>
  <si>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</si>
  <si>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</si>
  <si>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</si>
  <si>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</si>
  <si>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</si>
  <si>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</si>
  <si>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</si>
  <si>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</si>
  <si>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</si>
  <si>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</si>
  <si>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</si>
  <si>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</si>
  <si>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</si>
  <si>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</si>
  <si>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</si>
  <si>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</si>
  <si>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</si>
  <si>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</si>
  <si>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</si>
  <si>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</si>
  <si>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</si>
  <si>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</si>
  <si>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</si>
  <si>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</si>
  <si>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</si>
  <si>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</si>
  <si>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</si>
  <si>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</si>
  <si>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</si>
  <si>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</si>
  <si>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</si>
  <si>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</si>
  <si>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</si>
  <si>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</si>
  <si>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</si>
  <si>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</si>
  <si>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</si>
  <si>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</si>
  <si>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</si>
  <si>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</si>
  <si>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</si>
  <si>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</si>
  <si>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</si>
  <si>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</si>
  <si>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</si>
  <si>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</si>
  <si>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</si>
  <si>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</si>
  <si>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</si>
  <si>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</si>
  <si>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</si>
  <si>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</si>
  <si>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</si>
  <si>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</si>
  <si>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</si>
  <si>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</si>
  <si>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</si>
  <si>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</si>
  <si>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</si>
  <si>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</si>
  <si>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</si>
  <si>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</si>
  <si>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</si>
  <si>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</si>
  <si>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</si>
  <si>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</si>
  <si>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</si>
  <si>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</si>
  <si>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</si>
  <si>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</si>
  <si>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</si>
  <si>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</si>
  <si>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</si>
  <si>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</si>
  <si>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</si>
  <si>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</si>
  <si>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</si>
  <si>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</si>
  <si>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</si>
  <si>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</si>
  <si>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</si>
  <si>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</si>
  <si>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</si>
  <si>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</si>
  <si>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</si>
  <si>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</si>
  <si>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</si>
  <si>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</si>
  <si>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</si>
  <si>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</si>
  <si>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</si>
  <si>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</si>
  <si>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</si>
  <si>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</si>
  <si>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</si>
  <si>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</si>
  <si>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</si>
  <si>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</si>
  <si>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</si>
  <si>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</si>
  <si>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</si>
  <si>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</si>
  <si>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</si>
  <si>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</si>
  <si>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</si>
  <si>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</si>
  <si>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</si>
  <si>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</si>
  <si>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</si>
  <si>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</si>
  <si>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</si>
  <si>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</si>
  <si>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</si>
  <si>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</si>
  <si>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</si>
  <si>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</si>
  <si>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</si>
  <si>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</si>
  <si>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</si>
  <si>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</si>
  <si>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</si>
  <si>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</si>
  <si>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</si>
  <si>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</si>
  <si>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</si>
  <si>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</si>
  <si>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</si>
  <si>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</si>
  <si>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</si>
  <si>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</si>
  <si>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</si>
  <si>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</si>
  <si>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</si>
  <si>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</si>
  <si>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</si>
  <si>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</si>
  <si>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</si>
  <si>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</si>
  <si>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</si>
  <si>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</si>
  <si>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</si>
  <si>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</si>
  <si>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</si>
  <si>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</si>
  <si>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</si>
  <si>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</si>
  <si>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</si>
  <si>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</si>
  <si>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</si>
  <si>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</si>
  <si>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</si>
  <si>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</si>
  <si>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</si>
  <si>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</si>
  <si>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</si>
  <si>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</si>
  <si>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</si>
  <si>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</si>
  <si>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</si>
  <si>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</si>
  <si>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</si>
  <si>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</si>
  <si>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</si>
  <si>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</si>
  <si>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</si>
  <si>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</si>
  <si>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</si>
  <si>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</si>
  <si>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</si>
  <si>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</si>
  <si>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</si>
  <si>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</si>
  <si>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</si>
  <si>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</si>
  <si>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</si>
  <si>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</si>
  <si>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</si>
  <si>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</si>
  <si>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</si>
  <si>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</si>
  <si>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</si>
  <si>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</si>
  <si>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</si>
  <si>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</si>
  <si>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</si>
  <si>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</si>
  <si>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</si>
  <si>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</si>
  <si>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</si>
  <si>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</si>
  <si>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</si>
  <si>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</si>
  <si>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</si>
  <si>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</si>
  <si>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</si>
  <si>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</si>
  <si>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</si>
  <si>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</si>
  <si>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</si>
  <si>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</si>
  <si>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</si>
  <si>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</si>
  <si>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</si>
  <si>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</si>
  <si>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</si>
  <si>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</si>
  <si>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</si>
  <si>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</si>
  <si>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</si>
  <si>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</si>
  <si>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</si>
  <si>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</si>
  <si>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</si>
  <si>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</si>
  <si>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</si>
  <si>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</si>
  <si>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</si>
  <si>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</si>
  <si>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</si>
  <si>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</si>
  <si>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</si>
  <si>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</si>
  <si>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</si>
  <si>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</si>
  <si>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</si>
  <si>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</si>
  <si>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</si>
  <si>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</si>
  <si>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</si>
  <si>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</si>
  <si>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</si>
  <si>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</si>
  <si>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</si>
  <si>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</si>
  <si>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</si>
  <si>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</si>
  <si>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</si>
  <si>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</si>
  <si>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</si>
  <si>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</si>
  <si>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</si>
  <si>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</si>
  <si>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</si>
  <si>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</si>
  <si>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</si>
  <si>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</si>
  <si>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</si>
  <si>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</si>
  <si>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</si>
  <si>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</si>
  <si>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</si>
  <si>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</si>
  <si>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</si>
  <si>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</si>
  <si>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</si>
  <si>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</si>
  <si>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</si>
  <si>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</si>
  <si>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</si>
  <si>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</si>
  <si>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</si>
  <si>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</si>
  <si>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</si>
  <si>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</si>
  <si>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</si>
  <si>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</si>
  <si>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</si>
  <si>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</si>
  <si>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</si>
  <si>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</si>
  <si>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</si>
  <si>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</si>
  <si>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</si>
  <si>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</si>
  <si>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</si>
  <si>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</si>
  <si>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</si>
  <si>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</si>
  <si>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</si>
  <si>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</si>
  <si>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</si>
  <si>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</si>
  <si>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</si>
  <si>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</si>
  <si>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</si>
  <si>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</si>
  <si>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</si>
  <si>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</si>
  <si>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</si>
  <si>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</si>
  <si>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</si>
  <si>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</si>
  <si>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</si>
  <si>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</si>
  <si>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</si>
  <si>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</si>
  <si>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</si>
  <si>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</si>
  <si>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</si>
  <si>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</si>
  <si>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</si>
  <si>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</si>
  <si>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</si>
  <si>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</si>
  <si>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</si>
  <si>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</si>
  <si>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</si>
  <si>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</si>
  <si>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</si>
  <si>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</si>
  <si>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</si>
  <si>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</si>
  <si>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</si>
  <si>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</si>
  <si>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</si>
  <si>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</si>
  <si>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</si>
  <si>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</si>
  <si>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</si>
  <si>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</si>
  <si>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</si>
  <si>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</si>
  <si>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</si>
  <si>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</si>
  <si>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</si>
  <si>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</si>
  <si>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</si>
  <si>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</si>
  <si>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</si>
  <si>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</si>
  <si>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</si>
  <si>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</si>
  <si>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</si>
  <si>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</si>
  <si>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</si>
  <si>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</si>
  <si>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</si>
  <si>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</si>
  <si>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</si>
  <si>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</si>
  <si>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</si>
  <si>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</si>
  <si>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</si>
  <si>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</si>
  <si>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</si>
  <si>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</si>
  <si>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</si>
  <si>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</si>
  <si>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</si>
  <si>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</si>
  <si>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</si>
  <si>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</si>
  <si>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</si>
  <si>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</si>
  <si>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</si>
  <si>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</si>
  <si>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</si>
  <si>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</si>
  <si>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</si>
  <si>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</si>
  <si>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</si>
  <si>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</si>
  <si>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</si>
  <si>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</si>
  <si>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</si>
  <si>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</si>
  <si>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</si>
  <si>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</si>
  <si>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</si>
  <si>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</si>
  <si>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</si>
  <si>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</si>
  <si>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</si>
  <si>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</si>
  <si>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</si>
  <si>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</si>
  <si>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</si>
  <si>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</si>
  <si>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</si>
  <si>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</si>
  <si>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</si>
  <si>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</si>
  <si>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</si>
  <si>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</si>
  <si>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</si>
  <si>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</si>
  <si>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</si>
  <si>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</si>
  <si>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</si>
  <si>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</si>
  <si>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</si>
  <si>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</si>
  <si>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</si>
  <si>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</si>
  <si>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</si>
  <si>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</si>
  <si>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</si>
  <si>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</si>
  <si>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</si>
  <si>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</si>
  <si>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</si>
  <si>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</si>
  <si>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</si>
  <si>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</si>
  <si>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</si>
  <si>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</si>
  <si>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</si>
  <si>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</si>
  <si>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</si>
  <si>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</si>
  <si>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</si>
  <si>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</si>
  <si>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</si>
  <si>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</si>
  <si>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</si>
  <si>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</si>
  <si>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</si>
  <si>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</si>
  <si>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</si>
  <si>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</si>
  <si>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</si>
  <si>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</si>
  <si>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</si>
  <si>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</si>
  <si>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</si>
  <si>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</si>
  <si>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</si>
  <si>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</si>
  <si>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</si>
  <si>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</si>
  <si>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</si>
  <si>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</si>
  <si>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</si>
  <si>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</si>
  <si>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</si>
  <si>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</si>
  <si>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</si>
  <si>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</si>
  <si>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</si>
  <si>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</si>
  <si>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</si>
  <si>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</si>
  <si>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</si>
  <si>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</si>
  <si>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</si>
  <si>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</si>
  <si>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</si>
  <si>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</si>
  <si>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</si>
  <si>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</si>
  <si>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</si>
  <si>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</si>
  <si>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</si>
  <si>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</si>
  <si>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</si>
  <si>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</si>
  <si>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</si>
  <si>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</si>
  <si>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</si>
  <si>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</si>
  <si>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</si>
  <si>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</si>
  <si>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</si>
  <si>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</si>
  <si>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</si>
  <si>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</si>
  <si>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</si>
  <si>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</si>
  <si>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</si>
  <si>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</si>
  <si>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</si>
  <si>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</si>
  <si>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</si>
  <si>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</si>
  <si>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</si>
  <si>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</si>
  <si>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</si>
  <si>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</si>
  <si>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</si>
  <si>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</si>
  <si>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</si>
  <si>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</si>
  <si>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</si>
  <si>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</si>
  <si>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</si>
  <si>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</si>
  <si>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</si>
  <si>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</si>
  <si>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</si>
  <si>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</si>
  <si>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</si>
  <si>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</si>
  <si>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</si>
  <si>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</si>
  <si>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</si>
  <si>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</si>
  <si>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</si>
  <si>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</si>
  <si>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</si>
  <si>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</si>
  <si>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</si>
  <si>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</si>
  <si>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</si>
  <si>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</si>
  <si>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</si>
  <si>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</si>
  <si>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</si>
  <si>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</si>
  <si>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</si>
  <si>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</si>
  <si>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</si>
  <si>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</si>
  <si>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</si>
  <si>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</si>
  <si>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</si>
  <si>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</si>
  <si>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</si>
  <si>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</si>
  <si>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</si>
  <si>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</si>
  <si>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</si>
  <si>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</si>
  <si>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</si>
  <si>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</si>
  <si>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</si>
  <si>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</si>
  <si>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</si>
  <si>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</si>
  <si>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</si>
  <si>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</si>
  <si>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</si>
  <si>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</si>
  <si>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</si>
  <si>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</si>
  <si>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</si>
  <si>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</si>
  <si>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</si>
  <si>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</si>
  <si>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</si>
  <si>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</si>
  <si>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</si>
  <si>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</si>
  <si>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</si>
  <si>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</si>
  <si>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</si>
  <si>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</si>
  <si>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</si>
  <si>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</si>
  <si>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</si>
  <si>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</si>
  <si>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</si>
  <si>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</si>
  <si>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</si>
  <si>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</si>
  <si>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</si>
  <si>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</si>
  <si>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</si>
  <si>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</si>
  <si>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</si>
  <si>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</si>
  <si>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</si>
  <si>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</si>
  <si>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</si>
  <si>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</si>
  <si>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</si>
  <si>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</si>
  <si>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</si>
  <si>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</si>
  <si>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</si>
  <si>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</si>
  <si>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</si>
  <si>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</si>
  <si>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</si>
  <si>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</si>
  <si>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</si>
  <si>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</si>
  <si>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</si>
  <si>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</si>
  <si>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</si>
  <si>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</si>
  <si>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</si>
  <si>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</si>
  <si>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</si>
  <si>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</si>
  <si>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</si>
  <si>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</si>
  <si>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</si>
  <si>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</si>
  <si>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</si>
  <si>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</si>
  <si>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</si>
  <si>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</si>
  <si>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</si>
  <si>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</si>
  <si>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</si>
  <si>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</si>
  <si>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</si>
  <si>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</si>
  <si>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</si>
  <si>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</si>
  <si>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</si>
  <si>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</si>
  <si>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</si>
  <si>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</si>
  <si>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</si>
  <si>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</si>
  <si>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</si>
  <si>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</si>
  <si>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</si>
  <si>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</si>
  <si>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</si>
  <si>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</si>
  <si>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</si>
  <si>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</si>
  <si>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</si>
  <si>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</si>
  <si>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</si>
  <si>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</si>
  <si>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</si>
  <si>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</si>
  <si>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</si>
  <si>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</si>
  <si>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</si>
  <si>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</si>
  <si>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</si>
  <si>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</si>
  <si>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</si>
  <si>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</si>
  <si>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</si>
  <si>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</si>
  <si>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</si>
  <si>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</si>
  <si>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</si>
  <si>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</si>
  <si>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</si>
  <si>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</si>
  <si>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</si>
  <si>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</si>
  <si>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</si>
  <si>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</si>
  <si>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</si>
  <si>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</si>
  <si>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</si>
  <si>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</si>
  <si>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</si>
  <si>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</si>
  <si>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</si>
  <si>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</si>
  <si>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</si>
  <si>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</si>
  <si>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</si>
  <si>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</si>
  <si>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</si>
  <si>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</si>
  <si>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</si>
  <si>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</si>
  <si>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</si>
  <si>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</si>
  <si>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</si>
  <si>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</si>
  <si>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</si>
  <si>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</si>
  <si>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</si>
  <si>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</si>
  <si>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</si>
  <si>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</si>
  <si>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</si>
  <si>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</si>
  <si>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</si>
  <si>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</si>
  <si>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</si>
  <si>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</si>
  <si>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</si>
  <si>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</si>
  <si>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</si>
  <si>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</si>
  <si>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</si>
  <si>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</si>
  <si>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</si>
  <si>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</si>
  <si>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</si>
  <si>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</si>
  <si>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</si>
  <si>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</si>
  <si>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</si>
  <si>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</si>
  <si>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</si>
  <si>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</si>
  <si>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</si>
  <si>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</si>
  <si>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</si>
  <si>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</si>
  <si>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</si>
  <si>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</si>
  <si>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</si>
  <si>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</si>
  <si>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</si>
  <si>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</si>
  <si>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</si>
  <si>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</si>
  <si>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</si>
  <si>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</si>
  <si>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</si>
  <si>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</si>
  <si>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</si>
  <si>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</si>
  <si>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</si>
  <si>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</si>
  <si>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</si>
  <si>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</si>
  <si>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</si>
  <si>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</si>
  <si>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</si>
  <si>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</si>
  <si>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</si>
  <si>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</si>
  <si>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</si>
  <si>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</si>
  <si>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</si>
  <si>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</si>
  <si>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</si>
  <si>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</si>
  <si>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</si>
  <si>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</si>
  <si>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</si>
  <si>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</si>
  <si>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</si>
  <si>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</si>
  <si>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</si>
  <si>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</si>
  <si>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</si>
  <si>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</si>
  <si>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</si>
  <si>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</si>
  <si>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</si>
  <si>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</si>
  <si>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</si>
  <si>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</si>
  <si>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</si>
  <si>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</si>
  <si>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</si>
  <si>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</si>
  <si>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</si>
  <si>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</si>
  <si>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</si>
  <si>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</si>
  <si>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</si>
  <si>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</si>
  <si>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</si>
  <si>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</si>
  <si>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</si>
  <si>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</si>
  <si>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</si>
  <si>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</si>
  <si>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</si>
  <si>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</si>
  <si>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</si>
  <si>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</si>
  <si>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</si>
  <si>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</si>
  <si>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</si>
  <si>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</si>
  <si>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</si>
  <si>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</si>
  <si>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</si>
  <si>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</si>
  <si>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</si>
  <si>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</si>
  <si>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</si>
  <si>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</si>
  <si>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</si>
  <si>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</si>
  <si>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</si>
  <si>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</si>
  <si>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</si>
  <si>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</si>
  <si>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</si>
  <si>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</si>
  <si>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</si>
  <si>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</si>
  <si>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</si>
  <si>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</si>
  <si>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</si>
  <si>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</si>
  <si>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</si>
  <si>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</si>
  <si>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</si>
  <si>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</si>
  <si>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</si>
  <si>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</si>
  <si>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</si>
  <si>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</si>
  <si>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</si>
  <si>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</si>
  <si>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</si>
  <si>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</si>
  <si>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</si>
  <si>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</si>
  <si>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</si>
  <si>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</si>
  <si>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</si>
  <si>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</si>
  <si>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</si>
  <si>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</si>
  <si>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</si>
  <si>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</si>
  <si>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</si>
  <si>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</si>
  <si>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</si>
  <si>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</si>
  <si>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</si>
  <si>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</si>
  <si>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</si>
  <si>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</si>
  <si>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</si>
  <si>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</si>
  <si>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</si>
  <si>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</si>
  <si>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</si>
  <si>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</si>
  <si>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</si>
  <si>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</si>
  <si>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</si>
  <si>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</si>
  <si>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</si>
  <si>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</si>
  <si>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</si>
  <si>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</si>
  <si>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</si>
  <si>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</si>
  <si>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</si>
  <si>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</si>
  <si>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</si>
  <si>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</si>
  <si>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</si>
  <si>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</si>
  <si>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</si>
  <si>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</si>
  <si>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</si>
  <si>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</si>
  <si>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</si>
  <si>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</si>
  <si>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</si>
  <si>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</si>
  <si>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</si>
  <si>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</si>
  <si>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</si>
  <si>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</si>
  <si>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</si>
  <si>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</si>
  <si>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</si>
  <si>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</si>
  <si>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</si>
  <si>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</si>
  <si>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</si>
  <si>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</si>
  <si>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</si>
  <si>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</si>
  <si>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</si>
  <si>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</si>
  <si>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</si>
  <si>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</si>
  <si>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</si>
  <si>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</si>
  <si>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</si>
  <si>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</si>
  <si>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</si>
  <si>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</si>
  <si>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</si>
  <si>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</si>
  <si>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</si>
  <si>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</si>
  <si>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</si>
  <si>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</si>
  <si>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</si>
  <si>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</si>
  <si>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</si>
  <si>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</si>
  <si>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</si>
  <si>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</si>
  <si>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</si>
  <si>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</si>
  <si>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</si>
  <si>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</si>
  <si>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</si>
  <si>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</si>
  <si>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</si>
  <si>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</si>
  <si>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</si>
  <si>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</si>
  <si>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</si>
  <si>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</si>
  <si>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</si>
  <si>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</si>
  <si>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</si>
  <si>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</si>
  <si>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</si>
  <si>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</si>
  <si>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</si>
  <si>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</si>
  <si>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</si>
  <si>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</si>
  <si>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</si>
  <si>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</si>
  <si>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</si>
  <si>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</si>
  <si>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</si>
  <si>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</si>
  <si>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</si>
  <si>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</si>
  <si>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</si>
  <si>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</si>
  <si>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</si>
  <si>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</si>
  <si>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</si>
  <si>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</si>
  <si>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</si>
  <si>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</si>
  <si>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</si>
  <si>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</si>
  <si>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</si>
  <si>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</si>
  <si>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</si>
  <si>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</si>
  <si>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</si>
  <si>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</si>
  <si>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</si>
  <si>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</si>
  <si>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</si>
  <si>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</si>
  <si>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</si>
  <si>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</si>
  <si>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</si>
  <si>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</si>
  <si>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</si>
  <si>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</si>
  <si>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</si>
  <si>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</si>
  <si>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</si>
  <si>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</si>
  <si>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</si>
  <si>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</si>
  <si>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</si>
  <si>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</si>
  <si>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</si>
  <si>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</si>
  <si>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</si>
  <si>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</si>
  <si>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</si>
  <si>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</si>
  <si>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</si>
  <si>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</si>
  <si>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</si>
  <si>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</si>
  <si>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</si>
  <si>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</si>
  <si>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</si>
  <si>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</si>
  <si>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</si>
  <si>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</si>
  <si>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</si>
  <si>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</si>
  <si>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</si>
  <si>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</si>
  <si>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</si>
  <si>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</si>
  <si>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</si>
  <si>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</si>
  <si>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</si>
  <si>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</si>
  <si>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</si>
  <si>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</si>
  <si>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</si>
  <si>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</si>
  <si>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</si>
  <si>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</si>
  <si>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</si>
  <si>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</si>
  <si>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</si>
  <si>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</si>
  <si>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</si>
  <si>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</si>
  <si>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</si>
  <si>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</si>
  <si>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</si>
  <si>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</si>
  <si>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</si>
  <si>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</si>
  <si>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</si>
  <si>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</si>
  <si>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</si>
  <si>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</si>
  <si>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</si>
  <si>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</si>
  <si>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</si>
  <si>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</si>
  <si>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</si>
  <si>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</si>
  <si>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</si>
  <si>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</si>
  <si>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</si>
  <si>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</si>
  <si>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</si>
  <si>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</si>
  <si>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</si>
  <si>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</si>
  <si>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</si>
  <si>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</si>
  <si>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</si>
  <si>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</si>
  <si>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</si>
  <si>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</si>
  <si>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</si>
  <si>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</si>
  <si>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</si>
  <si>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</si>
  <si>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</si>
  <si>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</si>
  <si>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</si>
  <si>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</si>
  <si>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</si>
  <si>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</si>
  <si>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</si>
  <si>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</si>
  <si>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</si>
  <si>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</si>
  <si>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</si>
  <si>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</si>
  <si>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</si>
  <si>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</si>
  <si>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</si>
  <si>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</si>
  <si>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</si>
  <si>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</si>
  <si>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</si>
  <si>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</si>
  <si>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</si>
  <si>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</si>
  <si>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</si>
  <si>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</si>
  <si>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</si>
  <si>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</si>
  <si>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</si>
  <si>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</si>
  <si>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</si>
  <si>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</si>
  <si>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</si>
  <si>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</si>
  <si>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</si>
  <si>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</si>
  <si>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</si>
  <si>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</si>
  <si>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</si>
  <si>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</si>
  <si>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</si>
  <si>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</si>
  <si>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</si>
  <si>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</si>
  <si>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</si>
  <si>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</si>
  <si>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</si>
  <si>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</si>
  <si>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</si>
  <si>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</si>
  <si>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</si>
  <si>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</si>
  <si>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</si>
  <si>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</si>
  <si>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</si>
  <si>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</si>
  <si>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</si>
  <si>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</si>
  <si>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</si>
  <si>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</si>
  <si>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</si>
  <si>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</si>
  <si>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</si>
  <si>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</si>
  <si>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</si>
  <si>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</si>
  <si>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</si>
  <si>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</si>
  <si>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</si>
  <si>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</si>
  <si>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</si>
  <si>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</si>
  <si>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</si>
  <si>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</si>
  <si>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</si>
  <si>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</si>
  <si>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</si>
  <si>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</si>
  <si>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</si>
  <si>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</si>
  <si>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</si>
  <si>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</si>
  <si>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</si>
  <si>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</si>
  <si>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</si>
  <si>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</si>
  <si>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</si>
  <si>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</si>
  <si>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</si>
  <si>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</si>
  <si>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</si>
  <si>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</si>
  <si>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</si>
  <si>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</si>
  <si>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</si>
  <si>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</si>
  <si>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</si>
  <si>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</si>
  <si>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</si>
  <si>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</si>
  <si>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</si>
  <si>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</si>
  <si>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</si>
  <si>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</si>
  <si>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</si>
  <si>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</si>
  <si>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</si>
  <si>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</si>
  <si>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</si>
  <si>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</si>
  <si>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</si>
  <si>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</si>
  <si>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</si>
  <si>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</si>
  <si>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</si>
  <si>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</si>
  <si>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</si>
  <si>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</si>
  <si>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</si>
  <si>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</si>
  <si>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</si>
  <si>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</si>
  <si>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</si>
  <si>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</si>
  <si>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</si>
  <si>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</si>
  <si>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</si>
  <si>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</si>
  <si>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</si>
  <si>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</si>
  <si>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</si>
  <si>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</si>
  <si>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</si>
  <si>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</si>
  <si>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</si>
  <si>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</si>
  <si>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</si>
  <si>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</si>
  <si>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</si>
  <si>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</si>
  <si>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</si>
  <si>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</si>
  <si>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</si>
  <si>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</si>
  <si>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</si>
  <si>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</si>
  <si>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</si>
  <si>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</si>
  <si>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</si>
  <si>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</si>
  <si>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</si>
  <si>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</si>
  <si>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</si>
  <si>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</si>
  <si>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</si>
  <si>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</si>
  <si>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</si>
  <si>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</si>
  <si>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</si>
  <si>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</si>
  <si>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</si>
  <si>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</si>
  <si>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</si>
  <si>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</si>
  <si>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</si>
  <si>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</si>
  <si>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</si>
  <si>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</si>
  <si>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</si>
  <si>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</si>
  <si>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</si>
  <si>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</si>
  <si>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</si>
  <si>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</si>
  <si>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</si>
  <si>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</si>
  <si>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</si>
  <si>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</si>
  <si>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</si>
  <si>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</si>
  <si>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</si>
  <si>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</si>
  <si>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</si>
  <si>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</si>
  <si>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</si>
  <si>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</si>
  <si>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</si>
  <si>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</si>
  <si>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</si>
  <si>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</si>
  <si>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</si>
  <si>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</si>
  <si>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</si>
  <si>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</si>
  <si>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</si>
  <si>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</si>
  <si>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</si>
  <si>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</si>
  <si>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</si>
  <si>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</si>
  <si>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</si>
  <si>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</si>
  <si>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</si>
  <si>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</si>
  <si>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</si>
  <si>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</si>
  <si>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</si>
  <si>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</si>
  <si>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</si>
  <si>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</si>
  <si>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</si>
  <si>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</si>
  <si>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</si>
  <si>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</si>
  <si>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</si>
  <si>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</si>
  <si>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</si>
  <si>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</si>
  <si>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</si>
  <si>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</si>
  <si>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</si>
  <si>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</si>
  <si>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</si>
  <si>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</si>
  <si>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</si>
  <si>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</si>
  <si>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</si>
  <si>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</si>
  <si>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</si>
  <si>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</si>
  <si>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</si>
  <si>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</si>
  <si>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</si>
  <si>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</si>
  <si>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</si>
  <si>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</si>
  <si>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</si>
  <si>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</si>
  <si>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</si>
  <si>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</si>
  <si>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</si>
  <si>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</si>
  <si>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</si>
  <si>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</si>
  <si>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</si>
  <si>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</si>
  <si>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</si>
  <si>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</si>
  <si>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</si>
  <si>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</si>
  <si>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</si>
  <si>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</si>
  <si>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</si>
  <si>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</si>
  <si>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</si>
  <si>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</si>
  <si>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</si>
  <si>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</si>
  <si>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</si>
  <si>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</si>
  <si>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</si>
  <si>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</si>
  <si>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</si>
  <si>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</si>
  <si>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</si>
  <si>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</si>
  <si>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</si>
  <si>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</si>
  <si>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</si>
  <si>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</si>
  <si>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</si>
  <si>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</si>
  <si>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</si>
  <si>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</si>
  <si>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</si>
  <si>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</si>
  <si>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</si>
  <si>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</si>
  <si>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</si>
  <si>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</si>
  <si>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</si>
  <si>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</si>
  <si>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</si>
  <si>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</si>
  <si>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</si>
  <si>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</si>
  <si>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</si>
  <si>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</si>
  <si>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</si>
  <si>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</si>
  <si>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</si>
  <si>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</si>
  <si>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</si>
  <si>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</si>
  <si>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</si>
  <si>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</si>
  <si>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</si>
  <si>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</si>
  <si>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</si>
  <si>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</si>
  <si>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</si>
  <si>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</si>
  <si>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</si>
  <si>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</si>
  <si>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</si>
  <si>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</si>
  <si>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</si>
  <si>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</si>
  <si>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</si>
  <si>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</si>
  <si>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</si>
  <si>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</si>
  <si>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</si>
  <si>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</si>
  <si>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</si>
  <si>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</si>
  <si>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</si>
  <si>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</si>
  <si>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</si>
  <si>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</si>
  <si>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</si>
  <si>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</si>
  <si>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</si>
  <si>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</si>
  <si>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</si>
  <si>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</si>
  <si>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</si>
  <si>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</si>
  <si>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</si>
  <si>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</si>
  <si>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</si>
  <si>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</si>
  <si>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</si>
  <si>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</si>
  <si>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</si>
  <si>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</si>
  <si>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</si>
  <si>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</si>
  <si>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</si>
  <si>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</si>
  <si>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</si>
  <si>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</si>
  <si>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</si>
  <si>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</si>
  <si>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</si>
  <si>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</si>
  <si>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</si>
  <si>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</si>
  <si>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</si>
  <si>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</si>
  <si>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</si>
  <si>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</si>
  <si>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</si>
  <si>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</si>
  <si>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</si>
  <si>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</si>
  <si>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</si>
  <si>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</si>
  <si>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</si>
  <si>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</si>
  <si>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</si>
  <si>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</si>
  <si>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</si>
  <si>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</si>
  <si>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</si>
  <si>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</si>
  <si>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</si>
  <si>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</si>
  <si>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</si>
  <si>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</si>
  <si>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</si>
  <si>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</si>
  <si>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</si>
  <si>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</si>
  <si>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</si>
  <si>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</si>
  <si>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</si>
  <si>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</si>
  <si>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</si>
  <si>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</si>
  <si>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</si>
  <si>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</si>
  <si>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</si>
  <si>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</si>
  <si>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</si>
  <si>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</si>
  <si>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</si>
  <si>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</si>
  <si>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</si>
  <si>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</si>
  <si>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</si>
  <si>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</si>
  <si>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</si>
  <si>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</si>
  <si>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</si>
  <si>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</si>
  <si>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</si>
  <si>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</si>
  <si>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</si>
  <si>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</si>
  <si>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</si>
  <si>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</si>
  <si>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</si>
  <si>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</si>
  <si>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</si>
  <si>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</si>
  <si>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</si>
  <si>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</si>
  <si>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</si>
  <si>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</si>
  <si>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</si>
  <si>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</si>
  <si>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</si>
  <si>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</si>
  <si>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</si>
  <si>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</si>
  <si>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</si>
  <si>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</si>
  <si>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</si>
  <si>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</si>
  <si>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</si>
  <si>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</si>
  <si>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</si>
  <si>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</si>
  <si>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</si>
  <si>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</si>
  <si>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</si>
  <si>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</si>
  <si>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</si>
  <si>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</si>
  <si>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</si>
  <si>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</si>
  <si>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</si>
  <si>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</si>
  <si>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</si>
  <si>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</si>
  <si>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</si>
  <si>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</si>
  <si>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</si>
  <si>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</si>
  <si>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</si>
  <si>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</si>
  <si>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</si>
  <si>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</si>
  <si>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</si>
  <si>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</si>
  <si>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</si>
  <si>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</si>
  <si>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</si>
  <si>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</si>
  <si>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</si>
  <si>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</si>
  <si>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</si>
  <si>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</si>
  <si>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</si>
  <si>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</si>
  <si>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</si>
  <si>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</si>
  <si>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</si>
  <si>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</si>
  <si>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</si>
  <si>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</si>
  <si>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</si>
  <si>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</si>
  <si>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</si>
  <si>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</si>
  <si>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</si>
  <si>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</si>
  <si>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</si>
  <si>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</si>
  <si>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</si>
  <si>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</si>
  <si>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</si>
  <si>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</si>
  <si>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</si>
  <si>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</si>
  <si>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</si>
  <si>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</si>
  <si>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</si>
  <si>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</si>
  <si>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</si>
  <si>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</si>
  <si>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</si>
  <si>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</si>
  <si>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</si>
  <si>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</si>
  <si>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</si>
  <si>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</si>
  <si>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</si>
  <si>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</si>
  <si>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</si>
  <si>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</si>
  <si>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</si>
  <si>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</si>
  <si>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</si>
  <si>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</si>
  <si>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</si>
  <si>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</si>
  <si>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</si>
  <si>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</si>
  <si>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</si>
  <si>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</si>
  <si>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</si>
  <si>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</si>
  <si>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</si>
  <si>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</si>
  <si>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</si>
  <si>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</si>
  <si>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</si>
  <si>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</si>
  <si>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</si>
  <si>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</si>
  <si>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</si>
  <si>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</si>
  <si>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</si>
  <si>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</si>
  <si>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</si>
  <si>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</si>
  <si>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</si>
  <si>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</si>
  <si>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</si>
  <si>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</si>
  <si>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</si>
  <si>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</si>
  <si>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</si>
  <si>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</si>
  <si>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</si>
  <si>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</si>
  <si>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</si>
  <si>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</si>
  <si>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</si>
  <si>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</si>
  <si>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</si>
  <si>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</si>
  <si>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</si>
  <si>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</si>
  <si>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</si>
  <si>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</si>
  <si>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</si>
  <si>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</si>
  <si>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</si>
  <si>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</si>
  <si>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</si>
  <si>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</si>
  <si>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</si>
  <si>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</si>
  <si>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</si>
  <si>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</si>
  <si>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</si>
  <si>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</si>
  <si>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</si>
  <si>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</si>
  <si>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</si>
  <si>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</si>
  <si>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</si>
  <si>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</si>
  <si>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</si>
  <si>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</si>
  <si>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</si>
  <si>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</si>
  <si>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</si>
  <si>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</si>
  <si>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</si>
  <si>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</si>
  <si>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</si>
  <si>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</si>
  <si>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</si>
  <si>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</si>
  <si>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</si>
  <si>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</si>
  <si>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</si>
  <si>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</si>
  <si>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</si>
  <si>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</si>
  <si>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</si>
  <si>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</si>
  <si>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</si>
  <si>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</si>
  <si>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</si>
  <si>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</si>
  <si>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</si>
  <si>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</si>
  <si>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</si>
  <si>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</si>
  <si>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</si>
  <si>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</si>
  <si>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</si>
  <si>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</si>
  <si>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</si>
  <si>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</si>
  <si>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</si>
  <si>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</si>
  <si>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</si>
  <si>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</si>
  <si>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</si>
  <si>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</si>
  <si>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</si>
  <si>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</si>
  <si>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</si>
  <si>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</si>
  <si>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</si>
  <si>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</si>
  <si>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</si>
  <si>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</si>
  <si>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</si>
  <si>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</si>
  <si>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</si>
  <si>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</si>
  <si>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</si>
  <si>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</si>
  <si>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</si>
  <si>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</si>
  <si>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</si>
  <si>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</si>
  <si>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</si>
  <si>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</si>
  <si>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</si>
  <si>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</si>
  <si>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</si>
  <si>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</si>
  <si>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</si>
  <si>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</si>
  <si>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</si>
  <si>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</si>
  <si>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</si>
  <si>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</si>
  <si>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</si>
  <si>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</si>
  <si>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</si>
  <si>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</si>
  <si>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</si>
  <si>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</si>
  <si>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</si>
  <si>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</si>
  <si>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</si>
  <si>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</si>
  <si>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</si>
  <si>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</si>
  <si>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</si>
  <si>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</si>
  <si>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</si>
  <si>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</si>
  <si>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</si>
  <si>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</si>
  <si>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</si>
  <si>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</si>
  <si>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</si>
  <si>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</si>
  <si>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</si>
  <si>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</si>
  <si>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</si>
  <si>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</si>
  <si>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</si>
  <si>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</si>
  <si>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</si>
  <si>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</si>
  <si>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</si>
  <si>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</si>
  <si>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</si>
  <si>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</si>
  <si>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</si>
  <si>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</si>
  <si>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</si>
  <si>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</si>
  <si>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</si>
  <si>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</si>
  <si>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</si>
  <si>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</si>
  <si>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</si>
  <si>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</si>
  <si>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</si>
  <si>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</si>
  <si>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</si>
  <si>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</si>
  <si>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</si>
  <si>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</si>
  <si>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</si>
  <si>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</si>
  <si>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</si>
  <si>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</si>
  <si>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</si>
  <si>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</si>
  <si>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</si>
  <si>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</si>
  <si>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</si>
  <si>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</si>
  <si>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</si>
  <si>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</si>
  <si>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</si>
  <si>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</si>
  <si>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</si>
  <si>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</si>
  <si>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</si>
  <si>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</si>
  <si>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</si>
  <si>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</si>
  <si>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</si>
  <si>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</si>
  <si>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</si>
  <si>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</si>
  <si>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</si>
  <si>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</si>
  <si>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</si>
  <si>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</si>
  <si>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</si>
  <si>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</si>
  <si>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</si>
  <si>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</si>
  <si>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</si>
  <si>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</si>
  <si>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</si>
  <si>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</si>
  <si>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</si>
  <si>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</si>
  <si>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</si>
  <si>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</si>
  <si>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</si>
  <si>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</si>
  <si>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</si>
  <si>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</si>
  <si>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</si>
  <si>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</si>
  <si>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</si>
  <si>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</si>
  <si>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</si>
  <si>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</si>
  <si>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</si>
  <si>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</si>
  <si>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</si>
  <si>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</si>
  <si>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</si>
  <si>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</si>
  <si>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</si>
  <si>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</si>
  <si>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</si>
  <si>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</si>
  <si>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</si>
  <si>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</si>
  <si>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</si>
  <si>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</si>
  <si>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</si>
  <si>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</si>
  <si>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</si>
  <si>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</si>
  <si>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</si>
  <si>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</si>
  <si>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</si>
  <si>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</si>
  <si>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</si>
  <si>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</si>
  <si>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</si>
  <si>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</si>
  <si>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</si>
  <si>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</si>
  <si>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</si>
  <si>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</si>
  <si>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</si>
  <si>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</si>
  <si>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</si>
  <si>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</si>
  <si>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</si>
  <si>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</si>
  <si>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</si>
  <si>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</si>
  <si>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</si>
  <si>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</si>
  <si>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</si>
  <si>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</si>
  <si>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</si>
  <si>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</si>
  <si>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</si>
  <si>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</si>
  <si>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</si>
  <si>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</si>
  <si>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</si>
  <si>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</si>
  <si>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</si>
  <si>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</si>
  <si>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</si>
  <si>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</si>
  <si>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</si>
  <si>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</si>
  <si>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</si>
  <si>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</si>
  <si>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</si>
  <si>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</si>
  <si>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</si>
  <si>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</si>
  <si>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</si>
  <si>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</si>
  <si>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</si>
  <si>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</si>
  <si>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</si>
  <si>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</si>
  <si>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</si>
  <si>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</si>
  <si>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</si>
  <si>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</si>
  <si>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</si>
  <si>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</si>
  <si>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</si>
  <si>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</si>
  <si>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</si>
  <si>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</si>
  <si>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</si>
  <si>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</si>
  <si>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</si>
  <si>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</si>
  <si>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</si>
  <si>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</si>
  <si>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</si>
  <si>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</si>
  <si>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</si>
  <si>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</si>
  <si>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</si>
  <si>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</si>
  <si>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</si>
  <si>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</si>
  <si>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</si>
  <si>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</si>
  <si>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</si>
  <si>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</si>
  <si>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</si>
  <si>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</si>
  <si>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</si>
  <si>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</si>
  <si>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</si>
  <si>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</si>
  <si>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</si>
  <si>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</si>
  <si>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</si>
  <si>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</si>
  <si>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</si>
  <si>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</si>
  <si>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</si>
  <si>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</si>
  <si>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</si>
  <si>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</si>
  <si>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</si>
  <si>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</si>
  <si>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</si>
  <si>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</si>
  <si>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</si>
  <si>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</si>
  <si>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</si>
  <si>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</si>
  <si>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</si>
  <si>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</si>
  <si>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</si>
  <si>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</si>
  <si>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</si>
  <si>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</si>
  <si>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</si>
  <si>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</si>
  <si>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</si>
  <si>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</si>
  <si>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</si>
  <si>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</si>
  <si>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</si>
  <si>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</si>
  <si>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</si>
  <si>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</si>
  <si>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</si>
  <si>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</si>
  <si>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</si>
  <si>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</si>
  <si>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</si>
  <si>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</si>
  <si>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</si>
  <si>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</si>
  <si>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</si>
  <si>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</si>
  <si>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</si>
  <si>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</si>
  <si>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</si>
  <si>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</si>
  <si>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</si>
  <si>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</si>
  <si>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</si>
  <si>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</si>
  <si>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</si>
  <si>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</si>
  <si>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</si>
  <si>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</si>
  <si>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</si>
  <si>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</si>
  <si>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</si>
  <si>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</si>
  <si>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</si>
  <si>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</si>
  <si>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</si>
  <si>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</si>
  <si>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</si>
  <si>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</si>
  <si>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</si>
  <si>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</si>
  <si>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</si>
  <si>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</si>
  <si>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</si>
  <si>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</si>
  <si>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</si>
  <si>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</si>
  <si>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</si>
  <si>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</si>
  <si>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</si>
  <si>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</si>
  <si>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</si>
  <si>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</si>
  <si>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</si>
  <si>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</si>
  <si>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</si>
  <si>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</si>
  <si>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</si>
  <si>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</si>
  <si>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</si>
  <si>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</si>
  <si>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</si>
  <si>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</si>
  <si>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</si>
  <si>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</si>
  <si>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</si>
  <si>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</si>
  <si>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</si>
  <si>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</si>
  <si>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</si>
  <si>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</si>
  <si>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</si>
  <si>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</si>
  <si>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</si>
  <si>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</si>
  <si>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</si>
  <si>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</si>
  <si>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</si>
  <si>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</si>
  <si>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</si>
  <si>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</si>
  <si>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</si>
  <si>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</si>
  <si>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</si>
  <si>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</si>
  <si>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</si>
  <si>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</si>
  <si>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</si>
  <si>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</si>
  <si>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</si>
  <si>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</si>
  <si>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</si>
  <si>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</si>
  <si>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</si>
  <si>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</si>
  <si>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</si>
  <si>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</si>
  <si>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</si>
  <si>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</si>
  <si>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</si>
  <si>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</si>
  <si>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</si>
  <si>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</si>
  <si>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</si>
  <si>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</si>
  <si>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</si>
  <si>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</si>
  <si>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</si>
  <si>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</si>
  <si>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</si>
  <si>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</si>
  <si>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</si>
  <si>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</si>
  <si>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</si>
  <si>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</si>
  <si>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</si>
  <si>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</si>
  <si>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</si>
  <si>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</si>
  <si>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</si>
  <si>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</si>
  <si>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</si>
  <si>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</si>
  <si>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</si>
  <si>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</si>
  <si>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</si>
  <si>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</si>
  <si>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</si>
  <si>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</si>
  <si>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</si>
  <si>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</si>
  <si>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</si>
  <si>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</si>
  <si>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</si>
  <si>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</si>
  <si>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</si>
  <si>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</si>
  <si>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</si>
  <si>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</si>
  <si>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</si>
  <si>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</si>
  <si>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</si>
  <si>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</si>
  <si>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</si>
  <si>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</si>
  <si>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</si>
  <si>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</si>
  <si>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</si>
  <si>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</si>
  <si>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</si>
  <si>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</si>
  <si>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</si>
  <si>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</si>
  <si>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</si>
  <si>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</si>
  <si>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</si>
  <si>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</si>
  <si>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</si>
  <si>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</si>
  <si>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</si>
  <si>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</si>
  <si>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</si>
  <si>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</si>
  <si>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</si>
  <si>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</si>
  <si>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</si>
  <si>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</si>
  <si>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</si>
  <si>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</si>
  <si>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</si>
  <si>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</si>
  <si>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</si>
  <si>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</si>
  <si>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</si>
  <si>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</si>
  <si>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</si>
  <si>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</si>
  <si>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</si>
  <si>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</si>
  <si>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</si>
  <si>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</si>
  <si>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</si>
  <si>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</si>
  <si>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</si>
  <si>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</si>
  <si>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</si>
  <si>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</si>
  <si>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</si>
  <si>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</si>
  <si>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</si>
  <si>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</si>
  <si>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</si>
  <si>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</si>
  <si>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</si>
  <si>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</si>
  <si>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</si>
  <si>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</si>
  <si>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</si>
  <si>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</si>
  <si>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</si>
  <si>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</si>
  <si>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</si>
  <si>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</si>
  <si>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</si>
  <si>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</si>
  <si>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</si>
  <si>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</si>
  <si>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</si>
  <si>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</si>
  <si>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</si>
  <si>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</si>
  <si>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</si>
  <si>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</si>
  <si>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</si>
  <si>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</si>
  <si>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</si>
  <si>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</si>
  <si>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</si>
  <si>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</si>
  <si>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</si>
  <si>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</si>
  <si>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</si>
  <si>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</si>
  <si>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</si>
  <si>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</si>
  <si>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</si>
  <si>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</si>
  <si>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</si>
  <si>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</si>
  <si>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</si>
  <si>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</si>
  <si>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</si>
  <si>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</si>
  <si>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</si>
  <si>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</si>
  <si>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</si>
  <si>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</si>
  <si>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</si>
  <si>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</si>
  <si>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</si>
  <si>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</si>
  <si>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</si>
  <si>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</si>
  <si>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</si>
  <si>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</si>
  <si>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</si>
  <si>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</si>
  <si>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</si>
  <si>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</si>
  <si>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</si>
  <si>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</si>
  <si>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</si>
  <si>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</si>
  <si>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</si>
  <si>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</si>
  <si>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</si>
  <si>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</si>
  <si>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</si>
  <si>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</si>
  <si>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</si>
  <si>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</si>
  <si>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</si>
  <si>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</si>
  <si>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</si>
  <si>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</si>
  <si>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</si>
  <si>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</si>
  <si>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</si>
  <si>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</si>
  <si>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</si>
  <si>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</si>
  <si>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</si>
  <si>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</si>
  <si>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</si>
  <si>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</si>
  <si>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</si>
  <si>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</si>
  <si>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</si>
  <si>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</si>
  <si>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</si>
  <si>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</si>
  <si>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</si>
  <si>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</si>
  <si>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</si>
  <si>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</si>
  <si>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</si>
  <si>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</si>
  <si>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</si>
  <si>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</si>
  <si>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</si>
  <si>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</si>
  <si>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</si>
  <si>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</si>
  <si>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</si>
  <si>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</si>
  <si>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</si>
  <si>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</si>
  <si>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</si>
  <si>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</si>
  <si>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</si>
  <si>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</si>
  <si>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</si>
  <si>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</si>
  <si>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</si>
  <si>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</si>
  <si>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</si>
  <si>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</si>
  <si>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</si>
  <si>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</si>
  <si>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</si>
  <si>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</si>
  <si>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</si>
  <si>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</si>
  <si>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</si>
  <si>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</si>
  <si>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</si>
  <si>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</si>
  <si>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</si>
  <si>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</si>
  <si>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</si>
  <si>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</si>
  <si>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</si>
  <si>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</si>
  <si>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</si>
  <si>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</si>
  <si>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</si>
  <si>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</si>
  <si>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</si>
  <si>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</si>
  <si>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</si>
  <si>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</si>
  <si>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</si>
  <si>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</si>
  <si>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</si>
  <si>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</si>
  <si>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</si>
  <si>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</si>
  <si>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</si>
  <si>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</si>
  <si>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</si>
  <si>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</si>
  <si>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</si>
  <si>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</si>
  <si>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</si>
  <si>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</si>
  <si>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</si>
  <si>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</si>
  <si>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</si>
  <si>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</si>
  <si>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</si>
  <si>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</si>
  <si>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</si>
  <si>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</si>
  <si>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</si>
  <si>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</si>
  <si>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</si>
  <si>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</si>
  <si>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</si>
  <si>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</si>
  <si>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</si>
  <si>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</si>
  <si>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</si>
  <si>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</si>
  <si>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</si>
  <si>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</si>
  <si>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</si>
  <si>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</si>
  <si>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</si>
  <si>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</si>
  <si>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</si>
  <si>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</si>
  <si>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</si>
  <si>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</si>
  <si>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</si>
  <si>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</si>
  <si>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</si>
  <si>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</si>
  <si>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</si>
  <si>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</si>
  <si>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</si>
  <si>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</si>
  <si>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</si>
  <si>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</si>
  <si>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</si>
  <si>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</si>
  <si>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</si>
  <si>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</si>
  <si>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</si>
  <si>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</si>
  <si>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</si>
  <si>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</si>
  <si>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</si>
  <si>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</si>
  <si>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</si>
  <si>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</si>
  <si>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</si>
  <si>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</si>
  <si>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</si>
  <si>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</si>
  <si>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</si>
  <si>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</si>
  <si>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</si>
  <si>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</si>
  <si>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</si>
  <si>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</si>
  <si>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</si>
  <si>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</si>
  <si>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</si>
  <si>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</si>
  <si>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</si>
  <si>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</si>
  <si>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</si>
  <si>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</si>
  <si>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</si>
  <si>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</si>
  <si>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</si>
  <si>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</si>
  <si>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</si>
  <si>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</si>
  <si>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</si>
  <si>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</si>
  <si>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</si>
  <si>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</si>
  <si>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</si>
  <si>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</si>
  <si>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</si>
  <si>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</si>
  <si>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</si>
  <si>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</si>
  <si>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</si>
  <si>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</si>
  <si>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</si>
  <si>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</si>
  <si>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</si>
  <si>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</si>
  <si>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</si>
  <si>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</si>
  <si>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</si>
  <si>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</si>
  <si>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</si>
  <si>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</si>
  <si>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</si>
  <si>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</si>
  <si>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</si>
  <si>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</si>
  <si>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</si>
  <si>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</si>
  <si>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</si>
  <si>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</si>
  <si>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</si>
  <si>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</si>
  <si>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</si>
  <si>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</si>
  <si>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</si>
  <si>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</si>
  <si>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</si>
  <si>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</si>
  <si>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</si>
  <si>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</si>
  <si>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</si>
  <si>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</si>
  <si>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</si>
  <si>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</si>
  <si>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</si>
  <si>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</si>
  <si>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</si>
  <si>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</si>
  <si>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</si>
  <si>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</si>
  <si>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</si>
  <si>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</si>
  <si>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</si>
  <si>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</si>
  <si>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</si>
  <si>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</si>
  <si>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</si>
  <si>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</si>
  <si>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</si>
  <si>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</si>
  <si>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</si>
  <si>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</si>
  <si>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</si>
  <si>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</si>
  <si>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</si>
  <si>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</si>
  <si>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</si>
  <si>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</si>
  <si>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</si>
  <si>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</si>
  <si>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</si>
  <si>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</si>
  <si>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</si>
  <si>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</si>
  <si>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</si>
  <si>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</si>
  <si>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</si>
  <si>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</si>
  <si>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</si>
  <si>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</si>
  <si>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</si>
  <si>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</si>
  <si>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</si>
  <si>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</si>
  <si>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</si>
  <si>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</si>
  <si>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</si>
  <si>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</si>
  <si>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</si>
  <si>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</si>
  <si>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</si>
  <si>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</si>
  <si>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</si>
  <si>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</si>
  <si>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</si>
  <si>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</si>
  <si>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</si>
  <si>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</si>
  <si>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</si>
  <si>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</si>
  <si>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</si>
  <si>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</si>
  <si>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</si>
  <si>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</si>
  <si>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</si>
  <si>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</si>
  <si>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</si>
  <si>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</si>
  <si>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</si>
  <si>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</si>
  <si>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</si>
  <si>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</si>
  <si>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</si>
  <si>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</si>
  <si>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</si>
  <si>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</si>
  <si>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</si>
  <si>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</si>
  <si>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</si>
  <si>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</si>
  <si>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</si>
  <si>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</si>
  <si>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</si>
  <si>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</si>
  <si>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</si>
  <si>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</si>
  <si>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</si>
  <si>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</si>
  <si>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</si>
  <si>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</si>
  <si>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</si>
  <si>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</si>
  <si>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</si>
  <si>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</si>
  <si>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</si>
  <si>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</si>
  <si>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</si>
  <si>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</si>
  <si>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</si>
  <si>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</si>
  <si>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</si>
  <si>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</si>
  <si>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</si>
  <si>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</si>
  <si>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</si>
  <si>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</si>
  <si>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</si>
  <si>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</si>
  <si>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</si>
  <si>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</si>
  <si>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</si>
  <si>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</si>
  <si>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</si>
  <si>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</si>
  <si>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</si>
  <si>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</si>
  <si>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</si>
  <si>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</si>
  <si>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</si>
  <si>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</si>
  <si>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</si>
  <si>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</si>
  <si>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</si>
  <si>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</si>
  <si>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</si>
  <si>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</si>
  <si>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</si>
  <si>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</si>
  <si>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</si>
  <si>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</si>
  <si>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</si>
  <si>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</si>
  <si>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</si>
  <si>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</si>
  <si>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</si>
  <si>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</si>
  <si>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</si>
  <si>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</si>
  <si>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</si>
  <si>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</si>
  <si>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</si>
  <si>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</si>
  <si>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</si>
  <si>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</si>
  <si>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</si>
  <si>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</si>
  <si>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</si>
  <si>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</si>
  <si>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</si>
  <si>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</si>
  <si>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</si>
  <si>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</si>
  <si>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</si>
  <si>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</si>
  <si>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</si>
  <si>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</si>
  <si>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</si>
  <si>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</si>
  <si>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</si>
  <si>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</si>
  <si>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</si>
  <si>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</si>
  <si>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</si>
  <si>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</si>
  <si>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</si>
  <si>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</si>
  <si>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</si>
  <si>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</si>
  <si>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</si>
  <si>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</si>
  <si>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</si>
  <si>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</si>
  <si>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</si>
  <si>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</si>
  <si>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</si>
  <si>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</si>
  <si>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</si>
  <si>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</si>
  <si>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</si>
  <si>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</si>
  <si>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</si>
  <si>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</si>
  <si>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</si>
  <si>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</si>
  <si>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</si>
  <si>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</si>
  <si>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</si>
  <si>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</si>
  <si>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</si>
  <si>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</si>
  <si>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</si>
  <si>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</si>
  <si>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</si>
  <si>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</si>
  <si>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</si>
  <si>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</si>
  <si>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</si>
  <si>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</si>
  <si>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</si>
  <si>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</si>
  <si>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</si>
  <si>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</si>
  <si>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</si>
  <si>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</si>
  <si>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</si>
  <si>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</si>
  <si>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</si>
  <si>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</si>
  <si>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</si>
  <si>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</si>
  <si>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</si>
  <si>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</si>
  <si>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</si>
  <si>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</si>
  <si>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</si>
  <si>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</si>
  <si>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</si>
  <si>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</si>
  <si>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</si>
  <si>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</si>
  <si>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</si>
  <si>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</si>
  <si>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</si>
  <si>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</si>
  <si>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</si>
  <si>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</si>
  <si>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</si>
  <si>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</si>
  <si>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</si>
  <si>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</si>
  <si>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</si>
  <si>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</si>
  <si>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</si>
  <si>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</si>
  <si>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</si>
  <si>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</si>
  <si>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</si>
  <si>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</si>
  <si>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</si>
  <si>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</si>
  <si>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</si>
  <si>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</si>
  <si>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</si>
  <si>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</si>
  <si>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</si>
  <si>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</si>
  <si>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</si>
  <si>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</si>
  <si>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</si>
  <si>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</si>
  <si>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</si>
  <si>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</si>
  <si>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</si>
  <si>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</si>
  <si>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</si>
  <si>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</si>
  <si>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</si>
  <si>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</si>
  <si>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</si>
  <si>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</si>
  <si>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</si>
  <si>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</si>
  <si>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</si>
  <si>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</si>
  <si>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</si>
  <si>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</si>
  <si>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</si>
  <si>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</si>
  <si>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</si>
  <si>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</si>
  <si>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</si>
  <si>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</si>
  <si>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</si>
  <si>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</si>
  <si>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</si>
  <si>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</si>
  <si>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</si>
  <si>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</si>
  <si>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</si>
  <si>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</si>
  <si>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</si>
  <si>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</si>
  <si>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</si>
  <si>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</si>
  <si>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</si>
  <si>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</si>
  <si>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</si>
  <si>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</si>
  <si>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</si>
  <si>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</si>
  <si>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</si>
  <si>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</si>
  <si>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</si>
  <si>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</si>
  <si>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</si>
  <si>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</si>
  <si>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</si>
  <si>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</si>
  <si>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</si>
  <si>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</si>
  <si>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</si>
  <si>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</si>
  <si>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</si>
  <si>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</si>
  <si>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</si>
  <si>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</si>
  <si>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</si>
  <si>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</si>
  <si>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</si>
  <si>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</si>
  <si>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</si>
  <si>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</si>
  <si>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</si>
  <si>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</si>
  <si>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</si>
  <si>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</si>
  <si>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</si>
  <si>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</si>
  <si>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</si>
  <si>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</si>
  <si>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</si>
  <si>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</si>
  <si>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</si>
  <si>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</si>
  <si>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</si>
  <si>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</si>
  <si>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</si>
  <si>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</si>
  <si>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</si>
  <si>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</si>
  <si>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</si>
  <si>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</si>
  <si>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</si>
  <si>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</si>
  <si>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</si>
  <si>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</si>
  <si>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</si>
  <si>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</si>
  <si>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</si>
  <si>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</si>
  <si>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</si>
  <si>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</si>
  <si>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</si>
  <si>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</si>
  <si>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</si>
  <si>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</si>
  <si>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</si>
  <si>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</si>
  <si>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</si>
  <si>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</si>
  <si>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</si>
  <si>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</si>
  <si>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</si>
  <si>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</si>
  <si>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</si>
  <si>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</si>
  <si>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</si>
  <si>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</si>
  <si>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</si>
  <si>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</si>
  <si>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</si>
  <si>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</si>
  <si>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</si>
  <si>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</si>
  <si>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</si>
  <si>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</si>
  <si>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</si>
  <si>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</si>
  <si>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</si>
  <si>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</si>
  <si>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</si>
  <si>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</si>
  <si>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</si>
  <si>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</si>
  <si>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</si>
  <si>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</si>
  <si>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</si>
  <si>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</si>
  <si>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</si>
  <si>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</si>
  <si>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</si>
  <si>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</si>
  <si>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</si>
  <si>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</si>
  <si>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</si>
  <si>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</si>
  <si>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</si>
  <si>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</si>
  <si>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</si>
  <si>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</si>
  <si>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</si>
  <si>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</si>
  <si>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</si>
  <si>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</si>
  <si>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</si>
  <si>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</si>
  <si>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</si>
  <si>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</si>
  <si>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</si>
  <si>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</si>
  <si>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</si>
  <si>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</si>
  <si>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</si>
  <si>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</si>
  <si>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</si>
  <si>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</si>
  <si>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</si>
  <si>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</si>
  <si>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</si>
  <si>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</si>
  <si>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</si>
  <si>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</si>
  <si>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</si>
  <si>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</si>
  <si>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</si>
  <si>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</si>
  <si>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</si>
  <si>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</si>
  <si>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</si>
  <si>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</si>
  <si>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</si>
  <si>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</si>
  <si>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</si>
  <si>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</si>
  <si>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</si>
  <si>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</si>
  <si>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</si>
  <si>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</si>
  <si>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</si>
  <si>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</si>
  <si>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</si>
  <si>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</si>
  <si>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</si>
  <si>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</si>
  <si>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</si>
  <si>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</si>
  <si>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</si>
  <si>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</si>
  <si>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</si>
  <si>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</si>
  <si>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</si>
  <si>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</si>
  <si>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</si>
  <si>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</si>
  <si>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</si>
  <si>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</si>
  <si>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</si>
  <si>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</si>
  <si>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</si>
  <si>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</si>
  <si>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</si>
  <si>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</si>
  <si>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</si>
  <si>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</si>
  <si>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</si>
  <si>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</si>
  <si>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</si>
  <si>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</si>
  <si>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</si>
  <si>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</si>
  <si>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</si>
  <si>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</si>
  <si>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</si>
  <si>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</si>
  <si>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</si>
  <si>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</si>
  <si>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</si>
  <si>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</si>
  <si>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</si>
  <si>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</si>
  <si>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</si>
  <si>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</si>
  <si>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</si>
  <si>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</si>
  <si>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</si>
  <si>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</si>
  <si>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</si>
  <si>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</si>
  <si>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</si>
  <si>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</si>
  <si>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</si>
  <si>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</si>
  <si>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</si>
  <si>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</si>
  <si>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</si>
  <si>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</si>
  <si>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</si>
  <si>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</si>
  <si>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</si>
  <si>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</si>
  <si>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</si>
  <si>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</si>
  <si>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</si>
  <si>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</si>
  <si>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</si>
  <si>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</si>
  <si>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</si>
  <si>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</si>
  <si>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</si>
  <si>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</si>
  <si>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</si>
  <si>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</si>
  <si>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</si>
  <si>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</si>
  <si>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</si>
  <si>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</si>
  <si>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</si>
  <si>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</si>
  <si>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</si>
  <si>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</si>
  <si>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</si>
  <si>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</si>
  <si>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</si>
  <si>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</si>
  <si>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</si>
  <si>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</si>
  <si>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</si>
  <si>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</si>
  <si>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</si>
  <si>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</si>
  <si>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</si>
  <si>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</si>
  <si>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</si>
  <si>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</si>
  <si>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</si>
  <si>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</si>
  <si>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</si>
  <si>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</si>
  <si>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</si>
  <si>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</si>
  <si>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</si>
  <si>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</si>
  <si>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</si>
  <si>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</si>
  <si>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</si>
  <si>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</si>
  <si>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</si>
  <si>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</si>
  <si>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</si>
  <si>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</si>
  <si>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</si>
  <si>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</si>
  <si>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</si>
  <si>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</si>
  <si>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</si>
  <si>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</si>
  <si>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</si>
  <si>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</si>
  <si>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</si>
  <si>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</si>
  <si>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</si>
  <si>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</si>
  <si>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</si>
  <si>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</si>
  <si>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</si>
  <si>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</si>
  <si>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</si>
  <si>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</si>
  <si>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</si>
  <si>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</si>
  <si>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</si>
  <si>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</si>
  <si>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</si>
  <si>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</si>
  <si>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</si>
  <si>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</si>
  <si>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</si>
  <si>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</si>
  <si>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</si>
  <si>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</si>
  <si>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</si>
  <si>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</si>
  <si>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</si>
  <si>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</si>
  <si>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</si>
  <si>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</si>
  <si>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</si>
  <si>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</si>
  <si>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</si>
  <si>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</si>
  <si>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</si>
  <si>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</si>
  <si>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</si>
  <si>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</si>
  <si>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</si>
  <si>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</si>
  <si>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</si>
  <si>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</si>
  <si>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</si>
  <si>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</si>
  <si>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</si>
  <si>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</si>
  <si>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</si>
  <si>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</si>
  <si>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</si>
  <si>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</si>
  <si>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</si>
  <si>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</si>
  <si>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</si>
  <si>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</si>
  <si>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</si>
  <si>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</si>
  <si>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</si>
  <si>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</si>
  <si>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</si>
  <si>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</si>
  <si>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</si>
  <si>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</si>
  <si>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</si>
  <si>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</si>
  <si>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</si>
  <si>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</si>
  <si>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</si>
  <si>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</si>
  <si>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</si>
  <si>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</si>
  <si>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</si>
  <si>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</si>
  <si>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</si>
  <si>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</si>
  <si>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</si>
  <si>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</si>
  <si>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</si>
  <si>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</si>
  <si>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</si>
  <si>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</si>
  <si>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</si>
  <si>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</si>
  <si>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</si>
  <si>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</si>
  <si>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</si>
  <si>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</si>
  <si>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</si>
  <si>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</si>
  <si>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</si>
  <si>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</si>
  <si>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</si>
  <si>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</si>
  <si>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</si>
  <si>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</si>
  <si>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</si>
  <si>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</si>
  <si>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</si>
  <si>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</si>
  <si>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</si>
  <si>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</si>
  <si>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</si>
  <si>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</si>
  <si>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</si>
  <si>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</si>
  <si>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</si>
  <si>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</si>
  <si>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</si>
  <si>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</si>
  <si>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</si>
  <si>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</si>
  <si>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</si>
  <si>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</si>
  <si>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</si>
  <si>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</si>
  <si>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</si>
  <si>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</si>
  <si>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</si>
  <si>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</si>
  <si>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</si>
  <si>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</si>
  <si>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</si>
  <si>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</si>
  <si>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</si>
  <si>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</si>
  <si>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</si>
  <si>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</si>
  <si>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</si>
  <si>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</si>
  <si>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</si>
  <si>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</si>
  <si>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</si>
  <si>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</si>
  <si>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</si>
  <si>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</si>
  <si>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</si>
  <si>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</si>
  <si>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</si>
  <si>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</si>
  <si>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</si>
  <si>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</si>
  <si>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</si>
  <si>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</si>
  <si>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</si>
  <si>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</si>
  <si>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</si>
  <si>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</si>
  <si>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</si>
  <si>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</si>
  <si>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</si>
  <si>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</si>
  <si>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</si>
  <si>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</si>
  <si>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</si>
  <si>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</si>
  <si>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</si>
  <si>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</si>
  <si>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</si>
  <si>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</si>
  <si>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</si>
  <si>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</si>
  <si>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</si>
  <si>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</si>
  <si>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</si>
  <si>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</si>
  <si>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</si>
  <si>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</si>
  <si>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</si>
  <si>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</si>
  <si>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</si>
  <si>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</si>
  <si>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</si>
  <si>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</si>
  <si>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</si>
  <si>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</si>
  <si>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</si>
  <si>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</si>
  <si>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</si>
  <si>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</si>
  <si>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</si>
  <si>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</si>
  <si>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</si>
  <si>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</si>
  <si>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</si>
  <si>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</si>
  <si>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</si>
  <si>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</si>
  <si>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</si>
  <si>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</si>
  <si>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</si>
  <si>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</si>
  <si>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</si>
  <si>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</si>
  <si>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</si>
  <si>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</si>
  <si>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</si>
  <si>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</si>
  <si>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</si>
  <si>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</si>
  <si>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</si>
  <si>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</si>
  <si>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</si>
  <si>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</si>
  <si>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</si>
  <si>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</si>
  <si>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</si>
  <si>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</si>
  <si>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</si>
  <si>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</si>
  <si>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</si>
  <si>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</si>
  <si>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</si>
  <si>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</si>
  <si>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</si>
  <si>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</si>
  <si>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</si>
  <si>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</si>
  <si>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</si>
  <si>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</si>
  <si>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</si>
  <si>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</si>
  <si>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</si>
  <si>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</si>
  <si>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</si>
  <si>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</si>
  <si>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</si>
  <si>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</si>
  <si>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</si>
  <si>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</si>
  <si>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</si>
  <si>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</si>
  <si>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</si>
  <si>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</si>
  <si>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</si>
  <si>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</si>
  <si>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</si>
  <si>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</si>
  <si>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</si>
  <si>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</si>
  <si>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</si>
  <si>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</si>
  <si>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</si>
  <si>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</si>
  <si>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</si>
  <si>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</si>
  <si>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</si>
  <si>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</si>
  <si>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</si>
  <si>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</si>
  <si>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</si>
  <si>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</si>
  <si>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</si>
  <si>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</si>
  <si>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</si>
  <si>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</si>
  <si>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</si>
  <si>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</si>
  <si>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</si>
  <si>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</si>
  <si>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</si>
  <si>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</si>
  <si>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</si>
  <si>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</si>
  <si>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</si>
  <si>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</si>
  <si>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</si>
  <si>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</si>
  <si>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</si>
  <si>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</si>
  <si>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</si>
  <si>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</si>
  <si>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</si>
  <si>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</si>
  <si>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</si>
  <si>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</si>
  <si>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</si>
  <si>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</si>
  <si>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</si>
  <si>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</si>
  <si>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</si>
  <si>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</si>
  <si>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</si>
  <si>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</si>
  <si>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</si>
  <si>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</si>
  <si>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</si>
  <si>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</si>
  <si>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</si>
  <si>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</si>
  <si>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</si>
  <si>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</si>
  <si>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</si>
  <si>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</si>
  <si>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</si>
  <si>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</si>
  <si>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</si>
  <si>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</si>
  <si>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</si>
  <si>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</si>
  <si>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</si>
  <si>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</si>
  <si>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</si>
  <si>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</si>
  <si>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</si>
  <si>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</si>
  <si>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</si>
  <si>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</si>
  <si>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</si>
  <si>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</si>
  <si>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</si>
  <si>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</si>
  <si>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</si>
  <si>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</si>
  <si>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</si>
  <si>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</si>
  <si>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</si>
  <si>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</si>
  <si>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</si>
  <si>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</si>
  <si>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</si>
  <si>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</si>
  <si>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</si>
  <si>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</si>
  <si>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</si>
  <si>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</si>
  <si>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</si>
  <si>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</si>
  <si>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</si>
  <si>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</si>
  <si>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</si>
  <si>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</si>
  <si>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</si>
  <si>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</si>
  <si>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</si>
  <si>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</si>
  <si>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</si>
  <si>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</si>
  <si>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</si>
  <si>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</si>
  <si>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</si>
  <si>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</si>
  <si>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</si>
  <si>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</si>
  <si>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</si>
  <si>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</si>
  <si>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</si>
  <si>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</si>
  <si>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</si>
  <si>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</si>
  <si>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</si>
  <si>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</si>
  <si>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</si>
  <si>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</si>
  <si>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</si>
  <si>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</si>
  <si>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</si>
  <si>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</si>
  <si>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</si>
  <si>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</si>
  <si>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</si>
  <si>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</si>
  <si>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</si>
  <si>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</si>
  <si>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</si>
  <si>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</si>
  <si>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</si>
  <si>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</si>
  <si>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</si>
  <si>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</si>
  <si>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</si>
  <si>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</si>
  <si>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</si>
  <si>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</si>
  <si>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</si>
  <si>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</si>
  <si>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</si>
  <si>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</si>
  <si>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</si>
  <si>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</si>
  <si>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</si>
  <si>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</si>
  <si>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</si>
  <si>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</si>
  <si>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</si>
  <si>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</si>
  <si>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</si>
  <si>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</si>
  <si>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</si>
  <si>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</si>
  <si>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</si>
  <si>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</si>
  <si>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</si>
  <si>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</si>
  <si>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</si>
  <si>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</si>
  <si>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</si>
  <si>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</si>
  <si>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</si>
  <si>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</si>
  <si>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</si>
  <si>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</si>
  <si>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</si>
  <si>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</si>
  <si>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</si>
  <si>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</si>
  <si>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</si>
  <si>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</si>
  <si>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</si>
  <si>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</si>
  <si>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</si>
  <si>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</si>
  <si>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</si>
  <si>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</si>
  <si>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</si>
  <si>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</si>
  <si>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</si>
  <si>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</si>
  <si>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</si>
  <si>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</si>
  <si>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</si>
  <si>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</si>
  <si>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</si>
  <si>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</si>
  <si>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</si>
  <si>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</si>
  <si>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</si>
  <si>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</si>
  <si>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</si>
  <si>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</si>
  <si>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</si>
  <si>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</si>
  <si>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</si>
  <si>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</si>
  <si>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</si>
  <si>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</si>
  <si>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</si>
  <si>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</si>
  <si>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</si>
  <si>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</si>
  <si>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</si>
  <si>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</si>
  <si>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</si>
  <si>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</si>
  <si>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</si>
  <si>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</si>
  <si>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</si>
  <si>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</si>
  <si>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</si>
  <si>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</si>
  <si>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</si>
  <si>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</si>
  <si>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</si>
  <si>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</si>
  <si>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</si>
  <si>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</si>
  <si>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</si>
  <si>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</si>
  <si>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</si>
  <si>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</si>
  <si>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</si>
  <si>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</si>
  <si>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</si>
  <si>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</si>
  <si>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</si>
  <si>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</si>
  <si>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</si>
  <si>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</si>
  <si>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</si>
  <si>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</si>
  <si>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</si>
  <si>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</si>
  <si>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</si>
  <si>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</si>
  <si>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</si>
  <si>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</si>
  <si>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</si>
  <si>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</si>
  <si>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</si>
  <si>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</si>
  <si>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</si>
  <si>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</si>
  <si>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</si>
  <si>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</si>
  <si>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</si>
  <si>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</si>
  <si>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</si>
  <si>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</si>
  <si>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</si>
  <si>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</si>
  <si>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</si>
  <si>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</si>
  <si>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</si>
  <si>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</si>
  <si>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</si>
  <si>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</si>
  <si>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</si>
  <si>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</si>
  <si>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</si>
  <si>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</si>
  <si>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</si>
  <si>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</si>
  <si>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</si>
  <si>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</si>
  <si>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</si>
  <si>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</si>
  <si>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</si>
  <si>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</si>
  <si>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</si>
  <si>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</si>
  <si>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</si>
  <si>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</si>
  <si>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</si>
  <si>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</si>
  <si>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</si>
  <si>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</si>
  <si>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</si>
  <si>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</si>
  <si>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</si>
  <si>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</si>
  <si>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</si>
  <si>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</si>
  <si>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</si>
  <si>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</si>
  <si>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</si>
  <si>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</si>
  <si>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</si>
  <si>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</si>
  <si>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</si>
  <si>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</si>
  <si>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</si>
  <si>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</si>
  <si>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</si>
  <si>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</si>
  <si>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</si>
  <si>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</si>
  <si>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</si>
  <si>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</si>
  <si>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</si>
  <si>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</si>
  <si>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</si>
  <si>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</si>
  <si>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</si>
  <si>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</si>
  <si>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</si>
  <si>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</si>
  <si>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</si>
  <si>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</si>
  <si>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</si>
  <si>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</si>
  <si>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</si>
  <si>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</si>
  <si>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</si>
  <si>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</si>
  <si>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</si>
  <si>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</si>
  <si>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</si>
  <si>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</si>
  <si>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</si>
  <si>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</si>
  <si>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</si>
  <si>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</si>
  <si>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</si>
  <si>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</si>
  <si>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</si>
  <si>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</si>
  <si>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</si>
  <si>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</si>
  <si>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</si>
  <si>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</si>
  <si>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</si>
  <si>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</si>
  <si>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</si>
  <si>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</si>
  <si>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</si>
  <si>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</si>
  <si>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</si>
  <si>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</si>
  <si>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</si>
  <si>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</si>
  <si>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</si>
  <si>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</si>
  <si>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</si>
  <si>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</si>
  <si>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</si>
  <si>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</si>
  <si>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</si>
  <si>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</si>
  <si>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</si>
  <si>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</si>
  <si>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</si>
  <si>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</si>
  <si>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</si>
  <si>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</si>
  <si>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</si>
  <si>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</si>
  <si>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</si>
  <si>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</si>
  <si>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</si>
  <si>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</si>
  <si>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</si>
  <si>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</si>
  <si>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</si>
  <si>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</si>
  <si>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</si>
  <si>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</si>
  <si>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</si>
  <si>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</si>
  <si>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</si>
  <si>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</si>
  <si>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</si>
  <si>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</si>
  <si>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</si>
  <si>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</si>
  <si>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</si>
  <si>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</si>
  <si>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</si>
  <si>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</si>
  <si>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</si>
  <si>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</si>
  <si>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</si>
  <si>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</si>
  <si>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</si>
  <si>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</si>
  <si>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</si>
  <si>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</si>
  <si>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</si>
  <si>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</si>
  <si>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</si>
  <si>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</si>
  <si>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</si>
  <si>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</si>
  <si>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</si>
  <si>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</si>
  <si>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</si>
  <si>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</si>
  <si>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</si>
  <si>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</si>
  <si>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</si>
  <si>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</si>
  <si>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</si>
  <si>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</si>
  <si>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</si>
  <si>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</si>
  <si>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</si>
  <si>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</si>
  <si>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</si>
  <si>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</si>
  <si>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</si>
  <si>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</si>
  <si>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</si>
  <si>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</si>
  <si>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</si>
  <si>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</si>
  <si>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</si>
  <si>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</si>
  <si>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</si>
  <si>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</si>
  <si>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</si>
  <si>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</si>
  <si>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</si>
  <si>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</si>
  <si>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</si>
  <si>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</si>
  <si>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</si>
  <si>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</si>
  <si>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</si>
  <si>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</si>
  <si>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</si>
  <si>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</si>
  <si>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</si>
  <si>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</si>
  <si>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</si>
  <si>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</si>
  <si>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</si>
  <si>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</si>
  <si>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</si>
  <si>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</si>
  <si>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</si>
  <si>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</si>
  <si>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</si>
  <si>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</si>
  <si>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</si>
  <si>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</si>
  <si>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</si>
  <si>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</si>
  <si>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</si>
  <si>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</si>
  <si>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</si>
  <si>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</si>
  <si>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</si>
  <si>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</si>
  <si>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</si>
  <si>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</si>
  <si>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</si>
  <si>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</si>
  <si>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</si>
  <si>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</si>
  <si>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</si>
  <si>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</si>
  <si>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</si>
  <si>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</si>
  <si>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</si>
  <si>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</si>
  <si>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</si>
  <si>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</si>
  <si>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</si>
  <si>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</si>
  <si>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</si>
  <si>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</si>
  <si>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</si>
  <si>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</si>
  <si>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</si>
  <si>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</si>
  <si>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</si>
  <si>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</si>
  <si>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</si>
  <si>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</si>
  <si>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</si>
  <si>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</si>
  <si>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</si>
  <si>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</si>
  <si>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</si>
  <si>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</si>
  <si>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</si>
  <si>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</si>
  <si>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</si>
  <si>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</si>
  <si>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</si>
  <si>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</si>
  <si>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</si>
  <si>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</si>
  <si>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</si>
  <si>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</si>
  <si>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</si>
  <si>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</si>
  <si>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</si>
  <si>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</si>
  <si>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</si>
  <si>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</si>
  <si>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</si>
  <si>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</si>
  <si>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</si>
  <si>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</si>
  <si>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</si>
  <si>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</si>
  <si>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</si>
  <si>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</si>
  <si>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</si>
  <si>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</si>
  <si>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</si>
  <si>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</si>
  <si>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</si>
  <si>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</si>
  <si>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</si>
  <si>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</si>
  <si>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</si>
  <si>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</si>
  <si>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</si>
  <si>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</si>
  <si>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</si>
  <si>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</si>
  <si>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</si>
  <si>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</si>
  <si>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</si>
  <si>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</si>
  <si>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</si>
  <si>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</si>
  <si>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</si>
  <si>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</si>
  <si>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</si>
  <si>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</si>
  <si>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</si>
  <si>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</si>
  <si>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</si>
  <si>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</si>
  <si>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</si>
  <si>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</si>
  <si>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</si>
  <si>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</si>
  <si>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</si>
  <si>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</si>
  <si>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</si>
  <si>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</si>
  <si>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</si>
  <si>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</si>
  <si>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</si>
  <si>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</si>
  <si>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</si>
  <si>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</si>
  <si>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</si>
  <si>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</si>
  <si>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</si>
  <si>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</si>
  <si>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</si>
  <si>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</si>
  <si>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</si>
  <si>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</si>
  <si>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</si>
  <si>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</si>
  <si>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</si>
  <si>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</si>
  <si>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</si>
  <si>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</si>
  <si>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</si>
  <si>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</si>
  <si>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</si>
  <si>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</si>
  <si>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</si>
  <si>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</si>
  <si>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</si>
  <si>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</si>
  <si>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</si>
  <si>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</si>
  <si>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</si>
  <si>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</si>
  <si>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</si>
  <si>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</si>
  <si>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</si>
  <si>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</si>
  <si>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</si>
  <si>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</si>
  <si>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</si>
  <si>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</si>
  <si>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</si>
  <si>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</si>
  <si>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</si>
  <si>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</si>
  <si>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</si>
  <si>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</si>
  <si>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</si>
  <si>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</si>
  <si>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</si>
  <si>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</si>
  <si>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</si>
  <si>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</si>
  <si>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</si>
  <si>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</si>
  <si>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</si>
  <si>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</si>
  <si>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</si>
  <si>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</si>
  <si>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</si>
  <si>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</si>
  <si>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</si>
  <si>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</si>
  <si>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</si>
  <si>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</si>
  <si>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</si>
  <si>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</si>
  <si>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</si>
  <si>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</si>
  <si>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</si>
  <si>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</si>
  <si>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</si>
  <si>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</si>
  <si>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</si>
  <si>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</si>
  <si>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</si>
  <si>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</si>
  <si>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</si>
  <si>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</si>
  <si>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</si>
  <si>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</si>
  <si>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</si>
  <si>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</si>
  <si>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</si>
  <si>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</si>
  <si>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</si>
  <si>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</si>
  <si>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</si>
  <si>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</si>
  <si>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</si>
  <si>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</si>
  <si>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</si>
  <si>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</si>
  <si>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</si>
  <si>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</si>
  <si>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</si>
  <si>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</si>
  <si>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</si>
  <si>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</si>
  <si>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</si>
  <si>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</si>
  <si>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</si>
  <si>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</si>
  <si>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</si>
  <si>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</si>
  <si>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</si>
  <si>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</si>
  <si>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</si>
  <si>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</si>
  <si>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</si>
  <si>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</si>
  <si>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</si>
  <si>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</si>
  <si>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</si>
  <si>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</si>
  <si>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</si>
  <si>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</si>
  <si>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</si>
  <si>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</si>
  <si>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</si>
  <si>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</si>
  <si>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</si>
  <si>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</si>
  <si>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</si>
  <si>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</si>
  <si>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</si>
  <si>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</si>
  <si>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</si>
  <si>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</si>
  <si>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</si>
  <si>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</si>
  <si>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</si>
  <si>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</si>
  <si>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</si>
  <si>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</si>
  <si>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</si>
  <si>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</si>
  <si>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</si>
  <si>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</si>
  <si>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</si>
  <si>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</si>
  <si>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</si>
  <si>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</si>
  <si>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</si>
  <si>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</si>
  <si>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</si>
  <si>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</si>
  <si>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</si>
  <si>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</si>
  <si>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</si>
  <si>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</si>
  <si>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</si>
  <si>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</si>
  <si>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</si>
  <si>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</si>
  <si>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</si>
  <si>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</si>
  <si>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</si>
  <si>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</si>
  <si>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</si>
  <si>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</si>
  <si>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</si>
  <si>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</si>
  <si>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</si>
  <si>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</si>
  <si>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</si>
  <si>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</si>
  <si>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</si>
  <si>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</si>
  <si>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</si>
  <si>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</si>
  <si>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</si>
  <si>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</si>
  <si>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</si>
  <si>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</si>
  <si>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</si>
  <si>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</si>
  <si>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</si>
  <si>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</si>
  <si>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</si>
  <si>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</si>
  <si>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</si>
  <si>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</si>
  <si>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</si>
  <si>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</si>
  <si>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</si>
  <si>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</si>
  <si>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</si>
  <si>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</si>
  <si>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</si>
  <si>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</si>
  <si>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</si>
  <si>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</si>
  <si>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</si>
  <si>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</si>
  <si>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</si>
  <si>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</si>
  <si>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</si>
  <si>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</si>
  <si>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</si>
  <si>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</si>
  <si>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</si>
  <si>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</si>
  <si>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</si>
  <si>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</si>
  <si>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</si>
  <si>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</si>
  <si>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</si>
  <si>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</si>
  <si>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</si>
  <si>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</si>
  <si>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</si>
  <si>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</si>
  <si>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</si>
  <si>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</si>
  <si>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</si>
  <si>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</si>
  <si>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</si>
  <si>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</si>
  <si>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</si>
  <si>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</si>
  <si>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</si>
  <si>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</si>
  <si>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</si>
  <si>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</si>
  <si>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</si>
  <si>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</si>
  <si>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</si>
  <si>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</si>
  <si>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</si>
  <si>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</si>
  <si>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</si>
  <si>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</si>
  <si>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</si>
  <si>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</si>
  <si>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</si>
  <si>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</si>
  <si>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</si>
  <si>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</si>
  <si>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</si>
  <si>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</si>
  <si>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</si>
  <si>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</si>
  <si>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</si>
  <si>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</si>
  <si>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</si>
  <si>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</si>
  <si>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</si>
  <si>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</si>
  <si>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</si>
  <si>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</si>
  <si>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</si>
  <si>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</si>
  <si>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</si>
  <si>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</si>
  <si>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</si>
  <si>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</si>
  <si>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</si>
  <si>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</si>
  <si>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</si>
  <si>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</si>
  <si>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</si>
  <si>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</si>
  <si>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</si>
  <si>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</si>
  <si>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</si>
  <si>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</si>
  <si>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</si>
  <si>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</si>
  <si>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</si>
  <si>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</si>
  <si>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</si>
  <si>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</si>
  <si>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</si>
  <si>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</si>
  <si>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</si>
  <si>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</si>
  <si>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</si>
  <si>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</si>
  <si>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</si>
  <si>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</si>
  <si>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</si>
  <si>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</si>
  <si>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</si>
  <si>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</si>
  <si>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</si>
  <si>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</si>
  <si>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</si>
  <si>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</si>
  <si>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</si>
  <si>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</si>
  <si>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</si>
  <si>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</si>
  <si>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</si>
  <si>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</si>
  <si>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</si>
  <si>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</si>
  <si>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</si>
  <si>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</si>
  <si>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</si>
  <si>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</si>
  <si>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</si>
  <si>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</si>
  <si>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</si>
  <si>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</si>
  <si>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</si>
  <si>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</si>
  <si>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</si>
  <si>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</si>
  <si>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</si>
  <si>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</si>
  <si>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</si>
  <si>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</si>
  <si>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</si>
  <si>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</si>
  <si>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</si>
  <si>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</si>
  <si>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</si>
  <si>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</si>
  <si>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</si>
  <si>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</si>
  <si>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</si>
  <si>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</si>
  <si>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</si>
  <si>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</si>
  <si>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</si>
  <si>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</si>
  <si>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</si>
  <si>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</si>
  <si>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</si>
  <si>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</si>
  <si>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</si>
  <si>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</si>
  <si>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</si>
  <si>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</si>
  <si>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</si>
  <si>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</si>
  <si>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</si>
  <si>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</si>
  <si>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</si>
  <si>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</si>
  <si>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</si>
  <si>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</si>
  <si>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</si>
  <si>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</si>
  <si>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</si>
  <si>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</si>
  <si>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</si>
  <si>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</si>
  <si>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</si>
  <si>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</si>
  <si>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</si>
  <si>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</si>
  <si>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</si>
  <si>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</si>
  <si>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</si>
  <si>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</si>
  <si>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</si>
  <si>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</si>
  <si>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</si>
  <si>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</si>
  <si>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</si>
  <si>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</si>
  <si>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</si>
  <si>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</si>
  <si>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</si>
  <si>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</si>
  <si>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</si>
  <si>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</si>
  <si>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</si>
  <si>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</si>
  <si>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</si>
  <si>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</si>
  <si>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</si>
  <si>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</si>
  <si>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</si>
  <si>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</si>
  <si>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</si>
  <si>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</si>
  <si>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</si>
  <si>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</si>
  <si>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</si>
  <si>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</si>
  <si>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</si>
  <si>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</si>
  <si>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</si>
  <si>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</si>
  <si>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</si>
  <si>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</si>
  <si>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</si>
  <si>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</si>
  <si>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</si>
  <si>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</si>
  <si>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</si>
  <si>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</si>
  <si>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</si>
  <si>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</si>
  <si>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</si>
  <si>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</si>
  <si>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</si>
  <si>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</si>
  <si>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</si>
  <si>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</si>
  <si>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</si>
  <si>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</si>
  <si>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</si>
  <si>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</si>
  <si>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</si>
  <si>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</si>
  <si>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</si>
  <si>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</si>
  <si>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</si>
  <si>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</si>
  <si>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</si>
  <si>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</si>
  <si>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</si>
  <si>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</si>
  <si>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</si>
  <si>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</si>
  <si>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</si>
  <si>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</si>
  <si>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</si>
  <si>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</si>
  <si>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</si>
  <si>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</si>
  <si>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</si>
  <si>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</si>
  <si>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</si>
  <si>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</si>
  <si>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</si>
  <si>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</si>
  <si>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</si>
  <si>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</si>
  <si>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</si>
  <si>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</si>
  <si>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</si>
  <si>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</si>
  <si>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</si>
  <si>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</si>
  <si>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</si>
  <si>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</si>
  <si>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</si>
  <si>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</si>
  <si>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</si>
  <si>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</si>
  <si>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</si>
  <si>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</si>
  <si>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</si>
  <si>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</si>
  <si>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</si>
  <si>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</si>
  <si>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</si>
  <si>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</si>
  <si>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</si>
  <si>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</si>
  <si>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</si>
  <si>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</si>
  <si>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</si>
  <si>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</si>
  <si>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</si>
  <si>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</si>
  <si>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</si>
  <si>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</si>
  <si>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</si>
  <si>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</si>
  <si>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</si>
  <si>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</si>
  <si>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</si>
  <si>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</si>
  <si>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</si>
  <si>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</si>
  <si>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</si>
  <si>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</si>
  <si>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</si>
  <si>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</si>
  <si>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</si>
  <si>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</si>
  <si>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</si>
  <si>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</si>
  <si>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</si>
  <si>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</si>
  <si>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</si>
  <si>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</si>
  <si>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</si>
  <si>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</si>
  <si>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</si>
  <si>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</si>
  <si>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</si>
  <si>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</si>
  <si>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</si>
  <si>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</si>
  <si>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</si>
  <si>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</si>
  <si>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</si>
  <si>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</si>
  <si>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</si>
  <si>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</si>
  <si>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</si>
  <si>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</si>
  <si>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</si>
  <si>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</si>
  <si>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</si>
  <si>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</si>
  <si>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</si>
  <si>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</si>
  <si>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</si>
  <si>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</si>
  <si>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</si>
  <si>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</si>
  <si>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</si>
  <si>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</si>
  <si>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</si>
  <si>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</si>
  <si>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</si>
  <si>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</si>
  <si>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</si>
  <si>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</si>
  <si>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</si>
  <si>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</si>
  <si>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</si>
  <si>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</si>
  <si>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</si>
  <si>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</si>
  <si>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</si>
  <si>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</si>
  <si>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</si>
  <si>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</si>
  <si>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</si>
  <si>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</si>
  <si>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</si>
  <si>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</si>
  <si>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</si>
  <si>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</si>
  <si>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</si>
  <si>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</si>
  <si>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</si>
  <si>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</si>
  <si>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</si>
  <si>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</si>
  <si>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</si>
  <si>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</si>
  <si>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</si>
  <si>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</si>
  <si>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</si>
  <si>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</si>
  <si>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</si>
  <si>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</si>
  <si>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</si>
  <si>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</si>
  <si>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</si>
  <si>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</si>
  <si>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</si>
  <si>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</si>
  <si>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</si>
  <si>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</si>
  <si>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</si>
  <si>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</si>
  <si>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</si>
  <si>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</si>
  <si>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</si>
  <si>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</si>
  <si>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</si>
  <si>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</si>
  <si>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</si>
  <si>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</si>
  <si>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</si>
  <si>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</si>
  <si>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</si>
  <si>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</si>
  <si>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</si>
  <si>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</si>
  <si>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</si>
  <si>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</si>
  <si>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</si>
  <si>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</si>
  <si>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</si>
  <si>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</si>
  <si>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</si>
  <si>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</si>
  <si>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</si>
  <si>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</si>
  <si>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</si>
  <si>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</si>
  <si>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</si>
  <si>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</si>
  <si>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</si>
  <si>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</si>
  <si>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</si>
  <si>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</si>
  <si>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</si>
  <si>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</si>
  <si>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</si>
  <si>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</si>
  <si>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</si>
  <si>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</si>
  <si>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</si>
  <si>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</si>
  <si>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</si>
  <si>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</si>
  <si>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</si>
  <si>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</si>
  <si>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</si>
  <si>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</si>
  <si>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</si>
  <si>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</si>
  <si>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</si>
  <si>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</si>
  <si>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</si>
  <si>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</si>
  <si>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</si>
  <si>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</si>
  <si>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</si>
  <si>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</si>
  <si>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</si>
  <si>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</si>
  <si>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</si>
  <si>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</si>
  <si>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</si>
  <si>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</si>
  <si>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</si>
  <si>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</si>
  <si>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</si>
  <si>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</si>
  <si>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</si>
  <si>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</si>
  <si>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</si>
  <si>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</si>
  <si>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</si>
  <si>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</si>
  <si>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</si>
  <si>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</si>
  <si>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</si>
  <si>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</si>
  <si>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</si>
  <si>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</si>
  <si>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</si>
  <si>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</si>
  <si>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</si>
  <si>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</si>
  <si>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</si>
  <si>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</si>
  <si>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</si>
  <si>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</si>
  <si>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</si>
  <si>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</si>
  <si>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</si>
  <si>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</si>
  <si>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</si>
  <si>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</si>
  <si>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</si>
  <si>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</si>
  <si>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</si>
  <si>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</si>
  <si>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</si>
  <si>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</si>
  <si>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</si>
  <si>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</si>
  <si>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</si>
  <si>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</si>
  <si>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</si>
  <si>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</si>
  <si>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</si>
  <si>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</si>
  <si>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</si>
  <si>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</si>
  <si>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</si>
  <si>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</si>
  <si>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</si>
  <si>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</si>
  <si>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</si>
  <si>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</si>
  <si>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</si>
  <si>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</si>
  <si>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</si>
  <si>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</si>
  <si>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</si>
  <si>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</si>
  <si>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</si>
  <si>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</si>
  <si>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</si>
  <si>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</si>
  <si>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</si>
  <si>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</si>
  <si>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</si>
  <si>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</si>
  <si>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</si>
  <si>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</si>
  <si>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</si>
  <si>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</si>
  <si>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</si>
  <si>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</si>
  <si>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</si>
  <si>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</si>
  <si>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</si>
  <si>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</si>
  <si>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</si>
  <si>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</si>
  <si>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</si>
  <si>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</si>
  <si>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</si>
  <si>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</si>
  <si>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</si>
  <si>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</si>
  <si>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</si>
  <si>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</si>
  <si>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</si>
  <si>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</si>
  <si>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</si>
  <si>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</si>
  <si>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</si>
  <si>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</si>
  <si>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</si>
  <si>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</si>
  <si>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</si>
  <si>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</si>
  <si>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</si>
  <si>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</si>
  <si>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</si>
  <si>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</si>
  <si>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</si>
  <si>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</si>
  <si>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</si>
  <si>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</si>
  <si>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</si>
  <si>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</si>
  <si>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</si>
  <si>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</si>
  <si>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</si>
  <si>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</si>
  <si>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</si>
  <si>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</si>
  <si>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</si>
  <si>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</si>
  <si>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</si>
  <si>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</si>
  <si>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</si>
  <si>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</si>
  <si>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</si>
  <si>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</si>
  <si>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</si>
  <si>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</si>
  <si>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</si>
  <si>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</si>
  <si>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</si>
  <si>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</si>
  <si>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</si>
  <si>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</si>
  <si>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</si>
  <si>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</si>
  <si>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</si>
  <si>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</si>
  <si>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</si>
  <si>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</si>
  <si>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</si>
  <si>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</si>
  <si>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</si>
  <si>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</si>
  <si>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</si>
  <si>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</si>
  <si>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</si>
  <si>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</si>
  <si>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</si>
  <si>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</si>
  <si>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</si>
  <si>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</si>
  <si>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</si>
  <si>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</si>
  <si>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</si>
  <si>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</si>
  <si>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</si>
  <si>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</si>
  <si>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</si>
  <si>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</si>
  <si>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</si>
  <si>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</si>
  <si>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</si>
  <si>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</si>
  <si>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</si>
  <si>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</si>
  <si>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</si>
  <si>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</si>
  <si>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</si>
  <si>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</si>
  <si>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</si>
  <si>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</si>
  <si>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</si>
  <si>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</si>
  <si>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</si>
  <si>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</si>
  <si>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</si>
  <si>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</si>
  <si>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</si>
  <si>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</si>
  <si>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</si>
  <si>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</si>
  <si>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</si>
  <si>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</si>
  <si>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</si>
  <si>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</si>
  <si>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</si>
  <si>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</si>
  <si>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</si>
  <si>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</si>
  <si>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</si>
  <si>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</si>
  <si>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</si>
  <si>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</si>
  <si>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</si>
  <si>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</si>
  <si>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</si>
  <si>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</si>
  <si>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</si>
  <si>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</si>
  <si>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</si>
  <si>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</si>
  <si>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</si>
  <si>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</si>
  <si>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</si>
  <si>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</si>
  <si>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</si>
  <si>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</si>
  <si>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</si>
  <si>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</si>
  <si>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</si>
  <si>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</si>
  <si>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</si>
  <si>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</si>
  <si>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</si>
  <si>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</si>
  <si>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</si>
  <si>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</si>
  <si>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</si>
  <si>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</si>
  <si>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</si>
  <si>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</si>
  <si>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</si>
  <si>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</si>
  <si>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</si>
  <si>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</si>
  <si>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</si>
  <si>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</si>
  <si>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</si>
  <si>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</si>
  <si>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</si>
  <si>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</si>
  <si>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</si>
  <si>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</si>
  <si>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</si>
  <si>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</si>
  <si>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</si>
  <si>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</si>
  <si>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</si>
  <si>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</si>
  <si>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</si>
  <si>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</si>
  <si>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</si>
  <si>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</si>
  <si>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</si>
  <si>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</si>
  <si>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</si>
  <si>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</si>
  <si>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</si>
  <si>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</si>
  <si>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</si>
  <si>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</si>
  <si>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</si>
  <si>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</si>
  <si>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</si>
  <si>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</si>
  <si>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</si>
  <si>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</si>
  <si>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</si>
  <si>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</si>
  <si>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</si>
  <si>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</si>
  <si>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</si>
  <si>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</si>
  <si>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</si>
  <si>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</si>
  <si>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</si>
  <si>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</si>
  <si>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</si>
  <si>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</si>
  <si>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</si>
  <si>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</si>
  <si>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</si>
  <si>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</si>
  <si>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</si>
  <si>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</si>
  <si>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</si>
  <si>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</si>
  <si>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</si>
  <si>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</si>
  <si>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</si>
  <si>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</si>
  <si>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</si>
  <si>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</si>
  <si>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</si>
  <si>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</si>
  <si>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</si>
  <si>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</si>
  <si>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</si>
  <si>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</si>
  <si>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</si>
  <si>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</si>
  <si>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</si>
  <si>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</si>
  <si>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</si>
  <si>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</si>
  <si>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</si>
  <si>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</si>
  <si>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</si>
  <si>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</si>
  <si>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</si>
  <si>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</si>
  <si>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</si>
  <si>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</si>
  <si>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</si>
  <si>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</si>
  <si>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</si>
  <si>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</si>
  <si>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</si>
  <si>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</si>
  <si>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</si>
  <si>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</si>
  <si>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</si>
  <si>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</si>
  <si>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</si>
  <si>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</si>
  <si>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</si>
  <si>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</si>
  <si>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</si>
  <si>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</si>
  <si>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</si>
  <si>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</si>
  <si>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</si>
  <si>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</si>
  <si>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</si>
  <si>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</si>
  <si>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</si>
  <si>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</si>
  <si>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</si>
  <si>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</si>
  <si>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</si>
  <si>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</si>
  <si>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</si>
  <si>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</si>
  <si>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</si>
  <si>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</si>
  <si>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</si>
  <si>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</si>
  <si>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</si>
  <si>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</si>
  <si>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</si>
  <si>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</si>
  <si>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</si>
  <si>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</si>
  <si>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</si>
  <si>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</si>
  <si>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</si>
  <si>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</si>
  <si>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</si>
  <si>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</si>
  <si>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</si>
  <si>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</si>
  <si>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</si>
  <si>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</si>
  <si>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</si>
  <si>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</si>
  <si>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</si>
  <si>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</si>
  <si>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</si>
  <si>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</si>
  <si>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</si>
  <si>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</si>
  <si>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</si>
  <si>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</si>
  <si>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</si>
  <si>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</si>
  <si>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</si>
  <si>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</si>
  <si>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</si>
  <si>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</si>
  <si>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</si>
  <si>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</si>
  <si>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</si>
  <si>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</si>
  <si>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</si>
  <si>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</si>
  <si>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</si>
  <si>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</si>
  <si>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</si>
  <si>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</si>
  <si>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</si>
  <si>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</si>
  <si>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</si>
  <si>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</si>
  <si>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</si>
  <si>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</si>
  <si>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</si>
  <si>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</si>
  <si>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</si>
  <si>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</si>
  <si>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</si>
  <si>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</si>
  <si>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</si>
  <si>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</si>
  <si>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</si>
  <si>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</si>
  <si>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</si>
  <si>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</si>
  <si>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</si>
  <si>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</si>
  <si>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</si>
  <si>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</si>
  <si>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</si>
  <si>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</si>
  <si>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</si>
  <si>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</si>
  <si>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</si>
  <si>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</si>
  <si>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</si>
  <si>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</si>
  <si>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</si>
  <si>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</si>
  <si>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</si>
  <si>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</si>
  <si>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</si>
  <si>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</si>
  <si>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</si>
  <si>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</si>
  <si>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</si>
  <si>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</si>
  <si>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</si>
  <si>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</si>
  <si>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</si>
  <si>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</si>
  <si>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</si>
  <si>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</si>
  <si>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</si>
  <si>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</si>
  <si>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</si>
  <si>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</si>
  <si>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</si>
  <si>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</si>
  <si>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</si>
  <si>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</si>
  <si>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</si>
  <si>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</si>
  <si>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</si>
  <si>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</si>
  <si>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</si>
  <si>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</si>
  <si>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</si>
  <si>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</si>
  <si>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</si>
  <si>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</si>
  <si>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</si>
  <si>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</si>
  <si>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</si>
  <si>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</si>
  <si>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</si>
  <si>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</si>
  <si>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</si>
  <si>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</si>
  <si>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</si>
  <si>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</si>
  <si>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</si>
  <si>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</si>
  <si>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</si>
  <si>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</si>
  <si>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</si>
  <si>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</si>
  <si>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</si>
  <si>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</si>
  <si>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</si>
  <si>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</si>
  <si>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</si>
  <si>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</si>
  <si>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</si>
  <si>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</si>
  <si>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</si>
  <si>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</si>
  <si>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</si>
  <si>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</si>
  <si>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</si>
  <si>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</si>
  <si>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</si>
  <si>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</si>
  <si>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</si>
  <si>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</si>
  <si>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</si>
  <si>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</si>
  <si>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</si>
  <si>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</si>
  <si>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</si>
  <si>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</si>
  <si>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</si>
  <si>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</si>
  <si>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</si>
  <si>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</si>
  <si>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</si>
  <si>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</si>
  <si>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</si>
  <si>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</si>
  <si>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</si>
  <si>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</si>
  <si>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</si>
  <si>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</si>
  <si>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</si>
  <si>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</si>
  <si>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</si>
  <si>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</si>
  <si>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</si>
  <si>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</si>
  <si>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</si>
  <si>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</si>
  <si>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</si>
  <si>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</si>
  <si>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</si>
  <si>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</si>
  <si>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</si>
  <si>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</si>
  <si>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</si>
  <si>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</si>
  <si>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</si>
  <si>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</si>
  <si>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</si>
  <si>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</si>
  <si>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</si>
  <si>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</si>
  <si>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</si>
  <si>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</si>
  <si>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</si>
  <si>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</si>
  <si>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</si>
  <si>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</si>
  <si>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</si>
  <si>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</si>
  <si>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</si>
  <si>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</si>
  <si>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</si>
  <si>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</si>
  <si>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</si>
  <si>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</si>
  <si>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</si>
  <si>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</si>
  <si>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</si>
  <si>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</si>
  <si>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</si>
  <si>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</si>
  <si>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</si>
  <si>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</si>
  <si>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</si>
  <si>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</si>
  <si>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</si>
  <si>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</si>
  <si>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</si>
  <si>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</si>
  <si>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</si>
  <si>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</si>
  <si>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</si>
  <si>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</si>
  <si>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</si>
  <si>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</si>
  <si>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</si>
  <si>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</si>
  <si>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</si>
  <si>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</si>
  <si>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</si>
  <si>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</si>
  <si>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</si>
  <si>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</si>
  <si>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</si>
  <si>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</si>
  <si>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</si>
  <si>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</si>
  <si>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</si>
  <si>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</si>
  <si>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</si>
  <si>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</si>
  <si>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</si>
  <si>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</si>
  <si>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</si>
  <si>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</si>
  <si>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</si>
  <si>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</si>
  <si>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</si>
  <si>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</si>
  <si>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</si>
  <si>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</si>
  <si>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</si>
  <si>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</si>
  <si>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</si>
  <si>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</si>
  <si>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</si>
  <si>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</si>
  <si>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</si>
  <si>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</si>
  <si>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</si>
  <si>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</si>
  <si>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</si>
  <si>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</si>
  <si>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</si>
  <si>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</si>
  <si>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</si>
  <si>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</si>
  <si>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</si>
  <si>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</si>
  <si>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</si>
  <si>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</si>
  <si>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</si>
  <si>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</si>
  <si>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</si>
  <si>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</si>
  <si>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</si>
  <si>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</si>
  <si>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</si>
  <si>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</si>
  <si>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</si>
  <si>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</si>
  <si>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</si>
  <si>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</si>
  <si>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</si>
  <si>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</si>
  <si>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</si>
  <si>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</si>
  <si>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</si>
  <si>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</si>
  <si>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</si>
  <si>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</si>
  <si>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</si>
  <si>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</si>
  <si>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</si>
  <si>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</si>
  <si>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</si>
  <si>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</si>
  <si>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</si>
  <si>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</si>
  <si>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</si>
  <si>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</si>
  <si>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</si>
  <si>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</si>
  <si>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</si>
  <si>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</si>
  <si>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</si>
  <si>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</si>
  <si>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</si>
  <si>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</si>
  <si>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</si>
  <si>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</si>
  <si>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</si>
  <si>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</si>
  <si>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</si>
  <si>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</si>
  <si>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</si>
  <si>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</si>
  <si>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</si>
  <si>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</si>
  <si>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</si>
  <si>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</si>
  <si>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</si>
  <si>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</si>
  <si>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</si>
  <si>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</si>
  <si>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</si>
  <si>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</si>
  <si>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</si>
  <si>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</si>
  <si>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</si>
  <si>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</si>
  <si>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</si>
  <si>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</si>
  <si>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</si>
  <si>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</si>
  <si>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</si>
  <si>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</si>
  <si>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</si>
  <si>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</si>
  <si>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</si>
  <si>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</si>
  <si>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</si>
  <si>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</si>
  <si>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</si>
  <si>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</si>
  <si>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</si>
  <si>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</si>
  <si>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</si>
  <si>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</si>
  <si>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</si>
  <si>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</si>
  <si>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</si>
  <si>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</si>
  <si>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</si>
  <si>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</si>
  <si>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</si>
  <si>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</si>
  <si>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</si>
  <si>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</si>
  <si>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</si>
  <si>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</si>
  <si>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</si>
  <si>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</si>
  <si>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</si>
  <si>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</si>
  <si>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</si>
  <si>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</si>
  <si>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</si>
  <si>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</si>
  <si>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</si>
  <si>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</si>
  <si>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</si>
  <si>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</si>
  <si>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</si>
  <si>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</si>
  <si>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</si>
  <si>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</si>
  <si>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</si>
  <si>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</si>
  <si>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</si>
  <si>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</si>
  <si>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</si>
  <si>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</si>
  <si>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</si>
  <si>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</si>
  <si>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</si>
  <si>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</si>
  <si>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</si>
  <si>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</si>
  <si>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</si>
  <si>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</si>
  <si>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</si>
  <si>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</si>
  <si>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</si>
  <si>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</si>
  <si>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</si>
  <si>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</si>
  <si>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</si>
  <si>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</si>
  <si>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</si>
  <si>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</si>
  <si>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</si>
  <si>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</si>
  <si>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</si>
  <si>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</si>
  <si>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</si>
  <si>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</si>
  <si>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</si>
  <si>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</si>
  <si>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</si>
  <si>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</si>
  <si>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</si>
  <si>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</si>
  <si>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</si>
  <si>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</si>
  <si>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</si>
  <si>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</si>
  <si>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</si>
  <si>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</si>
  <si>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</si>
  <si>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</si>
  <si>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</si>
  <si>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</si>
  <si>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</si>
  <si>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</si>
  <si>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</si>
  <si>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</si>
  <si>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</si>
  <si>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</si>
  <si>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</si>
  <si>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</si>
  <si>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</si>
  <si>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</si>
  <si>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</si>
  <si>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</si>
  <si>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</si>
  <si>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</si>
  <si>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</si>
  <si>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</si>
  <si>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</si>
  <si>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</si>
  <si>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</si>
  <si>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</si>
  <si>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</si>
  <si>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</si>
  <si>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</si>
  <si>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</si>
  <si>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</si>
  <si>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</si>
  <si>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</si>
  <si>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</si>
  <si>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</si>
  <si>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</si>
  <si>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</si>
  <si>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</si>
  <si>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</si>
  <si>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</si>
  <si>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</si>
  <si>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</si>
  <si>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</si>
  <si>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</si>
  <si>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</si>
  <si>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</si>
  <si>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</si>
  <si>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</si>
  <si>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</si>
  <si>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</si>
  <si>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</si>
  <si>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</si>
  <si>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</si>
  <si>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</si>
  <si>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</si>
  <si>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</si>
  <si>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</si>
  <si>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</si>
  <si>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</si>
  <si>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</si>
  <si>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</si>
  <si>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</si>
  <si>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</si>
  <si>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</si>
  <si>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</si>
  <si>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</si>
  <si>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</si>
  <si>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</si>
  <si>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</si>
  <si>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</si>
  <si>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</si>
  <si>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</si>
  <si>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</si>
  <si>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</si>
  <si>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</si>
  <si>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</si>
  <si>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</si>
  <si>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</si>
  <si>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</si>
  <si>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</si>
  <si>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</si>
  <si>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</si>
  <si>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</si>
  <si>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</si>
  <si>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</si>
  <si>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</si>
  <si>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</si>
  <si>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</si>
  <si>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</si>
  <si>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</si>
  <si>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</si>
  <si>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</si>
  <si>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</si>
  <si>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</si>
  <si>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</si>
  <si>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</si>
  <si>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</si>
  <si>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</si>
  <si>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</si>
  <si>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</si>
  <si>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</si>
  <si>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</si>
  <si>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</si>
  <si>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</si>
  <si>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</si>
  <si>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</si>
  <si>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</si>
  <si>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</si>
  <si>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</si>
  <si>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</si>
  <si>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</si>
  <si>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</si>
  <si>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</si>
  <si>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</si>
  <si>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</si>
  <si>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</si>
  <si>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</si>
  <si>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</si>
  <si>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</si>
  <si>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</si>
  <si>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</si>
  <si>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</si>
  <si>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</si>
  <si>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</si>
  <si>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</si>
  <si>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</si>
  <si>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</si>
  <si>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</si>
  <si>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</si>
  <si>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</si>
  <si>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</si>
  <si>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</si>
  <si>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</si>
  <si>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</si>
  <si>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</si>
  <si>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</si>
  <si>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</si>
  <si>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</si>
  <si>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</si>
  <si>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</si>
  <si>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</si>
  <si>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</si>
  <si>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</si>
  <si>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</si>
  <si>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</si>
  <si>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</si>
  <si>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</si>
  <si>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</si>
  <si>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</si>
  <si>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</si>
  <si>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</si>
  <si>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</si>
  <si>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</si>
  <si>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</si>
  <si>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</si>
  <si>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</si>
  <si>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</si>
  <si>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</si>
  <si>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</si>
  <si>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</si>
  <si>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</si>
  <si>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</si>
  <si>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</si>
  <si>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</si>
  <si>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</si>
  <si>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</si>
  <si>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</si>
  <si>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</si>
  <si>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</si>
  <si>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</si>
  <si>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</si>
  <si>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</si>
  <si>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</si>
  <si>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</si>
  <si>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</si>
  <si>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</si>
  <si>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</si>
  <si>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</si>
  <si>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</si>
  <si>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</si>
  <si>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</si>
  <si>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</si>
  <si>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</si>
  <si>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</si>
  <si>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</si>
  <si>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</si>
  <si>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</si>
  <si>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</si>
  <si>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</si>
  <si>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</si>
  <si>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</si>
  <si>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</si>
  <si>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</si>
  <si>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</si>
  <si>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</si>
  <si>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</si>
  <si>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</si>
  <si>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</si>
  <si>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</si>
  <si>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</si>
  <si>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</si>
  <si>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</si>
  <si>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</si>
  <si>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</si>
  <si>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</si>
  <si>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</si>
  <si>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</si>
  <si>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</si>
  <si>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</si>
  <si>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</si>
  <si>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</si>
  <si>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</si>
  <si>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</si>
  <si>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</si>
  <si>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</si>
  <si>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</si>
  <si>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</si>
  <si>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</si>
  <si>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</si>
  <si>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</si>
  <si>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</si>
  <si>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</si>
  <si>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</si>
  <si>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</si>
  <si>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</si>
  <si>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</si>
  <si>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</si>
  <si>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</si>
  <si>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</si>
  <si>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</si>
  <si>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</si>
  <si>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</si>
  <si>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</si>
  <si>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</si>
  <si>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</si>
  <si>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</si>
  <si>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</si>
  <si>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</si>
  <si>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</si>
  <si>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</si>
  <si>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</si>
  <si>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</si>
  <si>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</si>
  <si>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</si>
  <si>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</si>
  <si>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</si>
  <si>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</si>
  <si>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</si>
  <si>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</si>
  <si>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</si>
  <si>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</si>
  <si>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</si>
  <si>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</si>
  <si>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</si>
  <si>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</si>
  <si>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</si>
  <si>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</si>
  <si>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</si>
  <si>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</si>
  <si>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</si>
  <si>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</si>
  <si>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</si>
  <si>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</si>
  <si>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</si>
  <si>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</si>
  <si>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</si>
  <si>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</si>
  <si>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</si>
  <si>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</si>
  <si>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</si>
  <si>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</si>
  <si>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</si>
  <si>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</si>
  <si>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</si>
  <si>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</si>
  <si>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</si>
  <si>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</si>
  <si>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</si>
  <si>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</si>
  <si>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</si>
  <si>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</si>
  <si>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</si>
  <si>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</si>
  <si>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</si>
  <si>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</si>
  <si>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</si>
  <si>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</si>
  <si>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</si>
  <si>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</si>
  <si>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</si>
  <si>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</si>
  <si>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</si>
  <si>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</si>
  <si>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</si>
  <si>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</si>
  <si>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</si>
  <si>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</si>
  <si>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</si>
  <si>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</si>
  <si>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</si>
  <si>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</si>
  <si>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</si>
  <si>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</si>
  <si>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</si>
  <si>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</si>
  <si>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</si>
  <si>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</si>
  <si>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</si>
  <si>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</si>
  <si>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</si>
  <si>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</si>
  <si>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</si>
  <si>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</si>
  <si>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</si>
  <si>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</si>
  <si>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</si>
  <si>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</si>
  <si>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</si>
  <si>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</si>
  <si>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</si>
  <si>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</si>
  <si>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</si>
  <si>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</si>
  <si>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</si>
  <si>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</si>
  <si>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</si>
  <si>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</si>
  <si>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</si>
  <si>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</si>
  <si>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</si>
  <si>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</si>
  <si>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</si>
  <si>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</si>
  <si>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</si>
  <si>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</si>
  <si>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</si>
  <si>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</si>
  <si>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</si>
  <si>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</si>
  <si>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</si>
  <si>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</si>
  <si>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</si>
  <si>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</si>
  <si>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</si>
  <si>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</si>
  <si>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</si>
  <si>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</si>
  <si>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</si>
  <si>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</si>
  <si>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</si>
  <si>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</si>
  <si>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</si>
  <si>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</si>
  <si>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</si>
  <si>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</si>
  <si>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</si>
  <si>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</si>
  <si>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</si>
  <si>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</si>
  <si>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</si>
  <si>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</si>
  <si>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</si>
  <si>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</si>
  <si>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</si>
  <si>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</si>
  <si>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</si>
  <si>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</si>
  <si>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</si>
  <si>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</si>
  <si>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</si>
  <si>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</si>
  <si>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</si>
  <si>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</si>
  <si>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</si>
  <si>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</si>
  <si>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</si>
  <si>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</si>
  <si>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</si>
  <si>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</si>
  <si>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</si>
  <si>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</si>
  <si>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</si>
  <si>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</si>
  <si>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</si>
  <si>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</si>
  <si>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</si>
  <si>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</si>
  <si>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</si>
  <si>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</si>
  <si>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</si>
  <si>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</si>
  <si>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</si>
  <si>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</si>
  <si>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</si>
  <si>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</si>
  <si>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</si>
  <si>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</si>
  <si>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</si>
  <si>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</si>
  <si>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</si>
  <si>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</si>
  <si>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</si>
  <si>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</si>
  <si>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</si>
  <si>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</si>
  <si>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</si>
  <si>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</si>
  <si>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</si>
  <si>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</si>
  <si>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</si>
  <si>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</si>
  <si>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</si>
  <si>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</si>
  <si>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</si>
  <si>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</si>
  <si>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</si>
  <si>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</si>
  <si>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</si>
  <si>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</si>
  <si>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</si>
  <si>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</si>
  <si>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</si>
  <si>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</si>
  <si>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</si>
  <si>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</si>
  <si>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</si>
  <si>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</si>
  <si>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</si>
  <si>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Perent Funded</t>
  </si>
  <si>
    <t>Avg Donation</t>
  </si>
  <si>
    <t>Category</t>
  </si>
  <si>
    <t>Subcategory</t>
  </si>
  <si>
    <t>Row Labels</t>
  </si>
  <si>
    <t>Grand Total</t>
  </si>
  <si>
    <t>film &amp; video</t>
  </si>
  <si>
    <t>food</t>
  </si>
  <si>
    <t>journalism</t>
  </si>
  <si>
    <t>music</t>
  </si>
  <si>
    <t>publishing</t>
  </si>
  <si>
    <t>technology</t>
  </si>
  <si>
    <t>theater</t>
  </si>
  <si>
    <t>games</t>
  </si>
  <si>
    <t>photography</t>
  </si>
  <si>
    <t>Column Labels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</si>
  <si>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</si>
  <si>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</si>
  <si>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</si>
  <si>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</si>
  <si>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</si>
  <si>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</si>
  <si>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</si>
  <si>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</si>
  <si>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</si>
  <si>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</si>
  <si>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</si>
  <si>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</si>
  <si>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</si>
  <si>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</si>
  <si>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</si>
  <si>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</si>
  <si>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</si>
  <si>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</si>
  <si>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</si>
  <si>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</si>
  <si>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</si>
  <si>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Sum of Outcome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</si>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</sst>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4">
    <dxf>
      <font>
        <color auto="1"/>
      </font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[KickStarter.xlsx]Pivot1!PivotTable2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45F-B589-90BC8F1EF856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7-445F-B589-90BC8F1EF856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7-445F-B589-90BC8F1EF856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77-445F-B589-90BC8F1EF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391192"/>
        <c:axId val="290388896"/>
      </c:barChart>
      <c:catAx>
        <c:axId val="2903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88896"/>
        <c:crosses val="autoZero"/>
        <c:auto val="1"/>
        <c:lblAlgn val="ctr"/>
        <c:lblOffset val="100"/>
        <c:noMultiLvlLbl val="0"/>
      </c:catAx>
      <c:valAx>
        <c:axId val="2903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[KickStarter.xlsx]Pivot2!PivotTable3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5-4D27-A975-7E75350C0337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F5-4D27-A975-7E75350C0337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F5-4D27-A975-7E75350C0337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F5-4D27-A975-7E75350C0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111896"/>
        <c:axId val="290390208"/>
      </c:barChart>
      <c:catAx>
        <c:axId val="49411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90208"/>
        <c:crosses val="autoZero"/>
        <c:auto val="1"/>
        <c:lblAlgn val="ctr"/>
        <c:lblOffset val="100"/>
        <c:noMultiLvlLbl val="0"/>
      </c:catAx>
      <c:valAx>
        <c:axId val="2903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1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[KickStarter.xlsx]Pivot3!PivotTable1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4-4D74-8752-EC6613C882B6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4-4D74-8752-EC6613C882B6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4-4D74-8752-EC6613C88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675256"/>
        <c:axId val="347678208"/>
      </c:lineChart>
      <c:catAx>
        <c:axId val="34767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8208"/>
        <c:crosses val="autoZero"/>
        <c:auto val="1"/>
        <c:lblAlgn val="ctr"/>
        <c:lblOffset val="100"/>
        <c:noMultiLvlLbl val="0"/>
      </c:catAx>
      <c:valAx>
        <c:axId val="3476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5E-4EC2-9204-32E78D03A092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5E-4EC2-9204-32E78D03A092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5E-4EC2-9204-32E78D03A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834408"/>
        <c:axId val="365834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75E-4EC2-9204-32E78D03A09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75E-4EC2-9204-32E78D03A0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75E-4EC2-9204-32E78D03A09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75E-4EC2-9204-32E78D03A092}"/>
                  </c:ext>
                </c:extLst>
              </c15:ser>
            </c15:filteredLineSeries>
          </c:ext>
        </c:extLst>
      </c:lineChart>
      <c:catAx>
        <c:axId val="36583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34080"/>
        <c:crosses val="autoZero"/>
        <c:auto val="1"/>
        <c:lblAlgn val="ctr"/>
        <c:lblOffset val="100"/>
        <c:noMultiLvlLbl val="0"/>
      </c:catAx>
      <c:valAx>
        <c:axId val="3658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3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807720</xdr:colOff>
      <xdr:row>2</xdr:row>
      <xdr:rowOff>11430</xdr:rowOff>
    </xdr:from>
    <xdr:to>
      <xdr:col>14</xdr:col>
      <xdr:colOff>121920</xdr:colOff>
      <xdr:row>17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2</xdr:row>
      <xdr:rowOff>163830</xdr:rowOff>
    </xdr:from>
    <xdr:to>
      <xdr:col>18</xdr:col>
      <xdr:colOff>30480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3</xdr:row>
      <xdr:rowOff>72390</xdr:rowOff>
    </xdr:from>
    <xdr:to>
      <xdr:col>14</xdr:col>
      <xdr:colOff>434340</xdr:colOff>
      <xdr:row>18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57150</xdr:rowOff>
    </xdr:from>
    <xdr:to>
      <xdr:col>7</xdr:col>
      <xdr:colOff>1211580</xdr:colOff>
      <xdr:row>32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bootcamp1" refreshedDate="43418.68275983796" createdVersion="6" refreshedVersion="6" minRefreshableVersion="3" recordCount="4114">
  <cacheSource type="worksheet">
    <worksheetSource ref="A1:S4115" sheet="Data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ent Funded" numFmtId="9">
      <sharedItems containsSemiMixedTypes="0" containsString="0" containsNumber="1" minValue="0" maxValue="22603"/>
    </cacheField>
    <cacheField name="Avg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Outcom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bootcamp1" refreshedDate="43419.401206249997" createdVersion="6" refreshedVersion="6" minRefreshableVersion="3" recordCount="4114">
  <cacheSource type="worksheet">
    <worksheetSource ref="A1:U4115" sheet="Data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ent Funded" numFmtId="9">
      <sharedItems containsSemiMixedTypes="0" containsString="0" containsNumber="1" minValue="0" maxValue="22603"/>
    </cacheField>
    <cacheField name="Avg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Outcome" numFmtId="0">
      <sharedItems containsSemiMixedTypes="0" containsString="0" containsNumber="1" containsInteger="1" minValue="1" maxValue="1"/>
    </cacheField>
    <cacheField name="Date Created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2" base="19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Quarters" numFmtId="0" databaseField="0">
      <fieldGroup base="19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9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n v="1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n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n v="1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n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n v="1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n v="1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n v="1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n v="1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n v="1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n v="1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n v="1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n v="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n v="1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n v="1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n v="1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n v="1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n v="1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n v="1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n v="1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n v="1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n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n v="1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n v="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n v="1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n v="1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n v="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n v="1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n v="1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n v="1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n v="1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n v="1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n v="1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n v="1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n v="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n v="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n v="1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n v="1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n v="1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n v="1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n v="1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n v="1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n v="1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n v="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n v="1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n v="1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n v="1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n v="1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n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n v="1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n v="1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n v="1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n v="1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n v="1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n v="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n v="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n v="1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n v="1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n v="1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n v="1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n v="1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n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n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n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n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n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n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n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n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n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n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n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n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n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n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n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n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n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n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n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n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n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n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n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n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n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n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n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n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n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n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n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n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n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n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n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n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n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n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n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n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n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n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n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n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n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n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n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n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n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n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n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n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n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n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n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n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n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n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n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n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n v="1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n v="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n v="1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n v="1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n v="1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n v="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n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n v="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n v="1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n v="1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n v="1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n v="1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n v="1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n v="1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n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n v="1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n v="1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n v="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n v="1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n v="1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n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n v="1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n v="1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n v="1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n v="1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n v="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n v="1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n v="1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n v="1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n v="1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n v="1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n v="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n v="1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n v="1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n v="1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n v="1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n v="1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n v="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n v="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n v="1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n v="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n v="1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n v="1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n v="1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n v="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n v="1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n v="1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n v="1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n v="1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n v="1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n v="1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n v="1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n v="1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n v="1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n v="1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n v="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n v="1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n v="1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n v="1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n v="1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n v="1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n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n v="1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n v="1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n v="1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n v="1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n v="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n v="1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n v="1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n v="1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n v="1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n v="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n v="1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n v="1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n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n v="1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n v="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n v="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n v="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n v="1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n v="1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n v="1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n v="1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n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n v="1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n v="1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n v="1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n v="1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n v="1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n v="1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n v="1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n v="1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n v="1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n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n v="1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n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n v="1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n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n v="1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n v="1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n v="1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n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n v="1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n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n v="1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n v="1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n v="1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n v="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n v="1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n v="1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n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n v="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n v="1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n v="1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n v="1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n v="1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n v="1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n v="1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n v="1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n v="1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n v="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n v="1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n v="1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n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n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n v="1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n v="1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n v="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n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n v="1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n v="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n v="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n v="1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n v="1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n v="1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n v="1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n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n v="1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n v="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n v="1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n v="1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n v="1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n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n v="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n v="1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n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n v="1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n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n v="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n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n v="1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n v="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n v="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n v="1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n v="1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n v="1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n v="1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n v="1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n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n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n v="1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n v="1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n v="1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n v="1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n v="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n v="1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n v="1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n v="1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n v="1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n v="1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n v="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n v="1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n v="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n v="1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n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n v="1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n v="1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n v="1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n v="1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n v="1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n v="1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n v="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n v="1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n v="1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n v="1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n v="1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n v="1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n v="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n v="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n v="1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n v="1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n v="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n v="1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n v="1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n v="1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n v="1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n v="1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n v="1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n v="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n v="1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n v="1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n v="1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n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n v="1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n v="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n v="1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n v="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n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n v="1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n v="1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n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n v="1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n v="1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n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n v="1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n v="1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n v="1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n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n v="1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n v="1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n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n v="1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n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n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n v="1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n v="1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n v="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n v="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n v="1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n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n v="1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n v="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n v="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n v="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n v="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n v="1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n v="1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n v="1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n v="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n v="1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n v="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n v="1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n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n v="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n v="1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n v="1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n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n v="1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n v="1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n v="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n v="1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n v="1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n v="1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n v="1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n v="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n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n v="1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n v="1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n v="1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n v="1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n v="1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n v="1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n v="1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n v="1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n v="1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n v="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n v="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n v="1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n v="1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n v="1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n v="1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n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n v="1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n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n v="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n v="1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n v="1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n v="1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n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n v="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n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n v="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n v="1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n v="1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n v="1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n v="1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n v="1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n v="1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n v="1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n v="1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n v="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n v="1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n v="1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n v="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n v="1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n v="1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n v="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n v="1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n v="1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n v="1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n v="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n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n v="1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n v="1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n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n v="1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n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n v="1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n v="1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n v="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n v="1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n v="1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n v="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n v="1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n v="1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n v="1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n v="1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n v="1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n v="1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n v="1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n v="1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n v="1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n v="1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n v="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n v="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n v="1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n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n v="1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n v="1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n v="1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n v="1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n v="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n v="1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n v="1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n v="1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n v="1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n v="1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n v="1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n v="1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n v="1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n v="1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n v="1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n v="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n v="1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n v="1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n v="1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n v="1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n v="1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n v="1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n v="1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n v="1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n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n v="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n v="1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n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n v="1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n v="1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n v="1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n v="1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n v="1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n v="1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n v="1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n v="1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n v="1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n v="1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n v="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n v="1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n v="1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n v="1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n v="1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n v="1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n v="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n v="1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n v="1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n v="1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n v="1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n v="1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n v="1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n v="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n v="1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n v="1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n v="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n v="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n v="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n v="1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n v="1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n v="1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n v="1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n v="1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n v="1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n v="1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n v="1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n v="1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n v="1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n v="1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n v="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n v="1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n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n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n v="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n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n v="1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n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n v="1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n v="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n v="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n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n v="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n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n v="1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n v="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n v="1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n v="1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n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n v="1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n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n v="1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n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n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n v="1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n v="1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n v="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n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n v="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n v="1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n v="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n v="1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n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n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n v="1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n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n v="1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n v="1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n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n v="1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n v="1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n v="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n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n v="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n v="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n v="1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n v="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n v="1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n v="1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n v="1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n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n v="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n v="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n v="1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n v="1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n v="1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n v="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n v="1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n v="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n v="1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n v="1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n v="1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n v="1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n v="1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n v="1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n v="1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n v="1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n v="1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n v="1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n v="1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n v="1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n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n v="1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n v="1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n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n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n v="1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n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n v="1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n v="1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n v="1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n v="1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n v="1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n v="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n v="1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n v="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n v="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n v="1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n v="1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n v="1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n v="1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n v="1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n v="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n v="1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n v="1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n v="1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n v="1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n v="1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n v="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n v="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n v="1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n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n v="1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n v="1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n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n v="1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n v="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n v="1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n v="1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n v="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n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n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n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n v="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n v="1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n v="1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n v="1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n v="1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n v="1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n v="1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n v="1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n v="1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n v="1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n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n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n v="1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n v="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n v="1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n v="1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n v="1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n v="1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n v="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n v="1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n v="1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n v="1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n v="1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n v="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n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n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n v="1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n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n v="1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n v="1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n v="1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n v="1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n v="1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n v="1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n v="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n v="1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n v="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n v="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n v="1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n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n v="1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n v="1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n v="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n v="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n v="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n v="1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n v="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n v="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n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n v="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n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n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n v="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n v="1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n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n v="1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n v="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n v="1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n v="1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n v="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n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n v="1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n v="1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n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n v="1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n v="1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n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n v="1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n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n v="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n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n v="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n v="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n v="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n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n v="1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n v="1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n v="1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n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n v="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n v="1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n v="1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n v="1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n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n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n v="1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n v="1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n v="1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n v="1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n v="1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n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n v="1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n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n v="1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n v="1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n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n v="1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n v="1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n v="1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n v="1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n v="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n v="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n v="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n v="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n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n v="1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n v="1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n v="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n v="1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n v="1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n v="1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n v="1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n v="1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n v="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n v="1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n v="1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n v="1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n v="1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n v="1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n v="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n v="1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n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n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n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n v="1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n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n v="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n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n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n v="1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n v="1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n v="1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n v="1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n v="1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n v="1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n v="1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n v="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n v="1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n v="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n v="1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n v="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n v="1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n v="1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n v="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n v="1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n v="1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n v="1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n v="1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n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n v="1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n v="1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n v="1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n v="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n v="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n v="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n v="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n v="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n v="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n v="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n v="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n v="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n v="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n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n v="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n v="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n v="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n v="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n v="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n v="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n v="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n v="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n v="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n v="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n v="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n v="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n v="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n v="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n v="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n v="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n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n v="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n v="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n v="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n v="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n v="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n v="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n v="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n v="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n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n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n v="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n v="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n v="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n v="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n v="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n v="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n v="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n v="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n v="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n v="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n v="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n v="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n v="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n v="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n v="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n v="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n v="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n v="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n v="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n v="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n v="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n v="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n v="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n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n v="1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n v="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n v="1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n v="1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n v="1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n v="1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n v="1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n v="1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n v="1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n v="1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n v="1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n v="1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n v="1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n v="1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n v="1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n v="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n v="1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n v="1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n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n v="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n v="1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n v="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n v="1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n v="1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n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n v="1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n v="1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n v="1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n v="1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n v="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n v="1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n v="1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n v="1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n v="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n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n v="1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n v="1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n v="1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n v="1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n v="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n v="1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n v="1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n v="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n v="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n v="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n v="1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n v="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n v="1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n v="1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n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n v="1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n v="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n v="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n v="1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n v="1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n v="1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n v="1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n v="1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n v="1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n v="1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n v="1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n v="1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n v="1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n v="1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n v="1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n v="1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n v="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n v="1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n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n v="1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n v="1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n v="1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n v="1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n v="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n v="1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n v="1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n v="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n v="1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n v="1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n v="1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n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n v="1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n v="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n v="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n v="1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n v="1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n v="1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n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n v="1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n v="1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n v="1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n v="1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n v="1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n v="1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n v="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n v="1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n v="1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n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n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n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n v="1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n v="1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n v="1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n v="1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n v="1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n v="1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n v="1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n v="1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n v="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n v="1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n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n v="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n v="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n v="1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n v="1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n v="1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n v="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n v="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n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n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n v="1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n v="1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n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n v="1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n v="1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n v="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n v="1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n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n v="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n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n v="1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n v="1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n v="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n v="1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n v="1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n v="1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n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n v="1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n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n v="1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n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n v="1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n v="1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n v="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n v="1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n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n v="1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n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n v="1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n v="1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n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n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n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n v="1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n v="1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n v="1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n v="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n v="1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n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n v="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n v="1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n v="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n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n v="1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n v="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n v="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n v="1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n v="1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n v="1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n v="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n v="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n v="1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n v="1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n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n v="1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n v="1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n v="1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n v="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n v="1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n v="1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n v="1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n v="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n v="1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n v="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n v="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n v="1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n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n v="1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n v="1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n v="1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n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n v="1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n v="1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n v="1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n v="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n v="1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n v="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n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n v="1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n v="1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n v="1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n v="1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n v="1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n v="1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n v="1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n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n v="1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n v="1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n v="1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n v="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n v="1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n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n v="1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n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n v="1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n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n v="1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n v="1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n v="1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n v="1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n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n v="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n v="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n v="1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n v="1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n v="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n v="1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n v="1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n v="1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n v="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n v="1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n v="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n v="1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n v="1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n v="1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n v="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n v="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n v="1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n v="1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n v="1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n v="1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n v="1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n v="1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n v="1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n v="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n v="1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n v="1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n v="1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n v="1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n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n v="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n v="1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n v="1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n v="1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n v="1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n v="1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n v="1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n v="1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n v="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n v="1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n v="1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n v="1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n v="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n v="1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n v="1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n v="1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n v="1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n v="1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n v="1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n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n v="1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n v="1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n v="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n v="1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n v="1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n v="1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n v="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n v="1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n v="1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n v="1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n v="1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n v="1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n v="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n v="1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n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n v="1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n v="1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n v="1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n v="1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n v="1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n v="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n v="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n v="1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n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n v="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n v="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n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n v="1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n v="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n v="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n v="1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n v="1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n v="1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n v="1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n v="1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n v="1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n v="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n v="1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n v="1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n v="1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n v="1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n v="1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n v="1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n v="1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n v="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n v="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n v="1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n v="1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n v="1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n v="1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n v="1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n v="1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n v="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n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n v="1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n v="1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n v="1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n v="1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n v="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n v="1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n v="1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n v="1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n v="1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n v="1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n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n v="1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n v="1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n v="1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n v="1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n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n v="1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n v="1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n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n v="1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n v="1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n v="1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n v="1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n v="1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n v="1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n v="1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n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n v="1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n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n v="1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n v="1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n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n v="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n v="1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n v="1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n v="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n v="1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n v="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n v="1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n v="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n v="1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n v="1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n v="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n v="1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n v="1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n v="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n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n v="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n v="1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n v="1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n v="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n v="1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n v="1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n v="1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n v="1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n v="1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n v="1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n v="1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n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n v="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n v="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n v="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n v="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n v="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n v="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n v="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n v="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n v="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n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n v="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n v="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n v="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n v="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n v="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n v="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n v="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n v="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n v="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n v="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n v="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n v="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n v="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n v="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n v="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n v="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n v="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n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n v="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n v="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n v="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n v="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n v="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n v="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n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n v="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n v="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n v="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n v="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n v="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n v="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n v="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n v="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n v="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n v="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n v="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n v="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n v="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n v="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n v="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n v="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n v="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n v="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n v="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n v="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n v="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n v="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n v="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n v="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n v="1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n v="1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n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n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n v="1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n v="1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n v="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n v="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n v="1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n v="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n v="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n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n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n v="1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n v="1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n v="1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n v="1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n v="1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n v="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n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n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n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n v="1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n v="1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n v="1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n v="1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n v="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n v="1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n v="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n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n v="1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n v="1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n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n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n v="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n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n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n v="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n v="1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n v="1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n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n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n v="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n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n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n v="1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n v="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n v="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n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n v="1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n v="1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n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n v="1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n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n v="1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n v="1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n v="1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n v="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n v="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n v="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n v="1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n v="1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n v="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n v="1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n v="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n v="1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n v="1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n v="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n v="1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n v="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n v="1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n v="1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n v="1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n v="1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n v="1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n v="1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n v="1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n v="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n v="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n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n v="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n v="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n v="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n v="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n v="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n v="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n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n v="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n v="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n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n v="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n v="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n v="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n v="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n v="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n v="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n v="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n v="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n v="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n v="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n v="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n v="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n v="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n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n v="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n v="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n v="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n v="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n v="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n v="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n v="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n v="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n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n v="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n v="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n v="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n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n v="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n v="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n v="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n v="1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n v="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n v="1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n v="1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n v="1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n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n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n v="1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n v="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n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n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n v="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n v="1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n v="1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n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n v="1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n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n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n v="1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n v="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n v="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n v="1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n v="1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n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n v="1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n v="1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n v="1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n v="1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n v="1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n v="1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n v="1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n v="1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n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n v="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n v="1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n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n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n v="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n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n v="1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n v="1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n v="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n v="1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n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n v="1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n v="1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n v="1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n v="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n v="1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n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n v="1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n v="1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n v="1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n v="1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n v="1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n v="1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n v="1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n v="1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n v="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n v="1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n v="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n v="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n v="1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n v="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n v="1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n v="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n v="1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n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n v="1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n v="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n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n v="1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n v="1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n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n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n v="1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n v="1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n v="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n v="1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n v="1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n v="1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n v="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n v="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n v="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n v="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n v="1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n v="1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n v="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n v="1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n v="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n v="1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n v="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n v="1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n v="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n v="1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n v="1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n v="1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n v="1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n v="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n v="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n v="1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n v="1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n v="1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n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n v="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n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n v="1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n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n v="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n v="1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n v="1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n v="1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n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n v="1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n v="1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n v="1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n v="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n v="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n v="1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n v="1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n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n v="1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n v="1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n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n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n v="1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n v="1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n v="1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n v="1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n v="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n v="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n v="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n v="1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n v="1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n v="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n v="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n v="1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n v="1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n v="1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n v="1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n v="1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n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n v="1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n v="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n v="1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n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n v="1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n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n v="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n v="1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n v="1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n v="1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n v="1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n v="1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n v="1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n v="1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n v="1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n v="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n v="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n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n v="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n v="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n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n v="1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n v="1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n v="1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n v="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n v="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n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n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n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n v="1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n v="1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n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n v="1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n v="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n v="1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n v="1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n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n v="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n v="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n v="1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n v="1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n v="1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n v="1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n v="1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n v="1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n v="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n v="1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n v="1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n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n v="1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n v="1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n v="1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n v="1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n v="1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n v="1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n v="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n v="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n v="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n v="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n v="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n v="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n v="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n v="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n v="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n v="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n v="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n v="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n v="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n v="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n v="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n v="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n v="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n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n v="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n v="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n v="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n v="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n v="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n v="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n v="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n v="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n v="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n v="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n v="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n v="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n v="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n v="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n v="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n v="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n v="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n v="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n v="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n v="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n v="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n v="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n v="1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n v="1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n v="1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n v="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n v="1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n v="1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n v="1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n v="1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n v="1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n v="1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n v="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n v="1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n v="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n v="1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n v="1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n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n v="1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n v="1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n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n v="1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n v="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n v="1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n v="1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n v="1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n v="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n v="1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n v="1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n v="1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n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n v="1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n v="1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n v="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n v="1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n v="1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n v="1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n v="1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n v="1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n v="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n v="1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n v="1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n v="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n v="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n v="1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n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n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n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n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n v="1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n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n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n v="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n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n v="1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n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n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n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n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n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n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n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n v="1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n v="1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n v="1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n v="1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n v="1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n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n v="1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n v="1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n v="1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n v="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n v="1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n v="1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n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n v="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n v="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n v="1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n v="1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n v="1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n v="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n v="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n v="1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n v="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n v="1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n v="1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n v="1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n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n v="1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n v="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n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n v="1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n v="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n v="1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n v="1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n v="1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n v="1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n v="1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n v="1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n v="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n v="1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n v="1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n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n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n v="1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n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n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n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n v="1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n v="1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n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n v="1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n v="1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n v="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n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n v="1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n v="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n v="1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n v="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n v="1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n v="1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n v="1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n v="1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n v="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n v="1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n v="1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n v="1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n v="1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n v="1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n v="1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n v="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n v="1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n v="1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n v="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n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n v="1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n v="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n v="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n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n v="1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n v="1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n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n v="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n v="1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n v="1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n v="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n v="1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n v="1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n v="1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n v="1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n v="1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n v="1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n v="1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n v="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n v="1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n v="1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n v="1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n v="1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n v="1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n v="1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n v="1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n v="1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n v="1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n v="1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n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n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n v="1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n v="1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n v="1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n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n v="1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n v="1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n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n v="1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n v="1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n v="1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n v="1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n v="1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n v="1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n v="1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n v="1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n v="1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n v="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n v="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n v="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n v="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n v="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n v="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n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n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n v="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n v="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n v="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n v="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n v="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n v="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n v="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n v="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n v="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n v="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n v="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n v="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n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n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n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n v="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n v="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n v="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n v="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n v="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n v="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n v="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n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n v="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n v="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n v="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n v="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n v="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n v="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n v="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n v="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n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n v="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n v="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n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n v="1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n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n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n v="1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n v="1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n v="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n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n v="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n v="1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n v="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n v="1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n v="1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n v="1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n v="1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n v="1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n v="1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n v="1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n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n v="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n v="1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n v="1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n v="1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n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n v="1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n v="1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n v="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n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n v="1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n v="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n v="1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n v="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n v="1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n v="1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n v="1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n v="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n v="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n v="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n v="1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n v="1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n v="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n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n v="1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n v="1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n v="1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n v="1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n v="1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n v="1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n v="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n v="1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n v="1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n v="1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n v="1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n v="1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n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n v="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n v="1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n v="1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n v="1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n v="1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n v="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n v="1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n v="1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n v="1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n v="1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n v="1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n v="1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n v="1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n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n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n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n v="1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n v="1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n v="1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n v="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n v="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n v="1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n v="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n v="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n v="1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n v="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n v="1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n v="1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n v="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n v="1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n v="1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n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n v="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n v="1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n v="1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n v="1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n v="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n v="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n v="1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n v="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n v="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n v="1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n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n v="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n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n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n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n v="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n v="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n v="1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n v="1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n v="1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n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n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n v="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n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n v="1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n v="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n v="1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n v="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n v="1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n v="1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n v="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n v="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n v="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n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n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n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n v="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n v="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n v="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n v="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n v="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n v="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n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n v="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n v="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n v="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n v="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n v="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n v="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n v="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n v="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n v="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n v="1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n v="1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n v="1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n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n v="1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n v="1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n v="1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n v="1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n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n v="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n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n v="1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n v="1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n v="1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n v="1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n v="1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n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n v="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n v="1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n v="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n v="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n v="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n v="1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n v="1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n v="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n v="1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n v="1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n v="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n v="1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n v="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n v="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n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n v="1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n v="1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n v="1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n v="1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n v="1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n v="1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n v="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n v="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n v="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n v="1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n v="1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n v="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n v="1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n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n v="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n v="1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n v="1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n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n v="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n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n v="1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n v="1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n v="1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n v="1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n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n v="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n v="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n v="1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n v="1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n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n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n v="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n v="1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n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n v="1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n v="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n v="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n v="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n v="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n v="1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n v="1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n v="1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n v="1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n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n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n v="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n v="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n v="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n v="1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n v="1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n v="1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n v="1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n v="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n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n v="1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n v="1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n v="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n v="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n v="1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n v="1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n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n v="1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n v="1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n v="1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n v="1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n v="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n v="1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n v="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n v="1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n v="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n v="1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n v="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n v="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n v="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n v="1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n v="1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n v="1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n v="1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n v="1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n v="1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n v="1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n v="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n v="1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n v="1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n v="1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n v="1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n v="1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n v="1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n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n v="1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n v="1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n v="1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n v="1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n v="1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n v="1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n v="1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n v="1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n v="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n v="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n v="1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n v="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n v="1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n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n v="1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n v="1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n v="1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n v="1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n v="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n v="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n v="1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n v="1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n v="1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n v="1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n v="1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n v="1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n v="1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n v="1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n v="1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n v="1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n v="1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n v="1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n v="1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n v="1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n v="1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n v="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n v="1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n v="1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n v="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n v="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n v="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n v="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n v="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n v="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n v="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n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n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n v="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n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n v="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n v="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n v="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n v="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n v="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n v="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n v="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n v="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n v="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n v="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n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n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n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n v="1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n v="1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n v="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n v="1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n v="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n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n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n v="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n v="1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n v="1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n v="1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n v="1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n v="1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n v="1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n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n v="1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n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n v="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n v="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n v="1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n v="1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n v="1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n v="1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n v="1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n v="1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n v="1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n v="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n v="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n v="1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n v="1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n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n v="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n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n v="1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n v="1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n v="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n v="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n v="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n v="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n v="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n v="1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n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n v="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n v="1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n v="1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n v="1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n v="1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n v="1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n v="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n v="1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n v="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n v="1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n v="1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n v="1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n v="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n v="1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n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n v="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n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n v="1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n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n v="1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n v="1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n v="1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n v="1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n v="1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n v="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n v="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n v="1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n v="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n v="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n v="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n v="1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n v="1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n v="1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n v="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n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n v="1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n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n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n v="1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n v="1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n v="1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n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n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n v="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n v="1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n v="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n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n v="1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n v="1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n v="1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n v="1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n v="1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n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n v="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n v="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n v="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n v="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n v="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n v="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n v="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n v="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n v="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n v="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n v="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n v="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n v="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n v="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n v="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n v="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n v="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n v="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n v="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n v="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n v="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n v="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n v="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n v="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n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n v="1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n v="1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n v="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n v="1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n v="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n v="1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n v="1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n v="1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n v="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n v="1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n v="1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n v="1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n v="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n v="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n v="1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n v="1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n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n v="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n v="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n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n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n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n v="1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n v="1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n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n v="1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n v="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n v="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n v="1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n v="1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n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n v="1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n v="1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n v="1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n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n v="1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n v="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n v="1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n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n v="1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n v="1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n v="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n v="1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n v="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n v="1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n v="1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n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n v="1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n v="1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n v="1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n v="1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n v="1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n v="1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n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n v="1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n v="1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n v="1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n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n v="1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n v="1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n v="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n v="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n v="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n v="1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n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n v="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n v="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n v="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n v="1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n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n v="1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n v="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n v="1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n v="1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n v="1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n v="1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n v="1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n v="1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n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n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n v="1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n v="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n v="1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n v="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n v="1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n v="1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n v="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n v="1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n v="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n v="1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n v="1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n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n v="1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n v="1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n v="1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n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n v="1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n v="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n v="1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n v="1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n v="1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n v="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n v="1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n v="1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n v="1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n v="1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n v="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n v="1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n v="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n v="1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n v="1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n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n v="1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n v="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n v="1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n v="1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n v="1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n v="1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n v="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n v="1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n v="1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n v="1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n v="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n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n v="1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n v="1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n v="1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n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n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n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n v="1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n v="1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n v="1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n v="1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n v="1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n v="1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n v="1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n v="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n v="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n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n v="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n v="1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n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n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n v="1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n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n v="1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n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n v="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n v="1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n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n v="1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n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n v="1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n v="1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n v="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n v="1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n v="1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n v="1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n v="1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n v="1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n v="1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n v="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n v="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n v="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n v="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n v="1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n v="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n v="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n v="1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n v="1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n v="1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n v="1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n v="1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n v="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n v="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n v="1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n v="1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n v="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n v="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n v="1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n v="1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n v="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n v="1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n v="1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n v="1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n v="1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n v="1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n v="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n v="1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n v="1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n v="1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n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n v="1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n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n v="1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n v="1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n v="1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n v="1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n v="1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n v="1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n v="1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n v="1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n v="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n v="1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n v="1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n v="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n v="1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n v="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n v="1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n v="1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n v="1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n v="1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n v="1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n v="1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n v="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n v="1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n v="1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n v="1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n v="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n v="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n v="1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n v="1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n v="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n v="1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n v="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n v="1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n v="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n v="1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n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n v="1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n v="1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n v="1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n v="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n v="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n v="1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n v="1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n v="1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n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n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n v="1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n v="1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n v="1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n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n v="1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n v="1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n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n v="1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n v="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n v="1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n v="1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n v="1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n v="1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n v="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n v="1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n v="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n v="1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n v="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n v="1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n v="1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n v="1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n v="1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n v="1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n v="1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n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n v="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n v="1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n v="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n v="1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n v="1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n v="1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n v="1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n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n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n v="1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n v="1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n v="1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n v="1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n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n v="1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n v="1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n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n v="1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n v="1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n v="1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n v="1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n v="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n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n v="1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n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n v="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n v="1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n v="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n v="1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n v="1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n v="1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n v="1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n v="1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n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n v="1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n v="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n v="1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n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n v="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n v="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n v="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n v="1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n v="1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n v="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n v="1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n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n v="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n v="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n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n v="1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n v="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n v="1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n v="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n v="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n v="1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n v="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n v="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n v="1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n v="1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n v="1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n v="1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n v="1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n v="1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n v="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n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n v="1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n v="1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n v="1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n v="1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n v="1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n v="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n v="1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n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n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n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n v="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n v="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n v="1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n v="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n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n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n v="1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n v="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n v="1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n v="1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n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n v="1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n v="1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n v="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n v="1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n v="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n v="1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n v="1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n v="1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n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n v="1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n v="1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n v="1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n v="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n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n v="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n v="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n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n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n v="1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n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n v="1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n v="1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n v="1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n v="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n v="1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n v="1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n v="1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n v="1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n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n v="1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n v="1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n v="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n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n v="1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n v="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n v="1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n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n v="1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n v="1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n v="1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n v="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n v="1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n v="1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n v="1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n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n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n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n v="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n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n v="1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n v="1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n v="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n v="1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n v="1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n v="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n v="1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n v="1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n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n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n v="1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n v="1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n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n v="1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n v="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n v="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n v="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n v="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n v="1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n v="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n v="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n v="1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n v="1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n v="1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n v="1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n v="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n v="1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n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n v="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n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n v="1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n v="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n v="1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n v="1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n v="1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n v="1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n v="1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n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n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n v="1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n v="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n v="1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n v="1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n v="1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n v="1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n v="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n v="1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n v="1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n v="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n v="1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n v="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n v="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n v="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n v="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n v="1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n v="1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n v="1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n v="1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n v="1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n v="1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n v="1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n v="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n v="1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n v="1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n v="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n v="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n v="1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n v="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n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n v="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n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n v="1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n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n v="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n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n v="1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n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n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n v="1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n v="1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n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n v="1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n v="1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n v="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n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n v="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n v="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n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n v="1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n v="1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n v="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n v="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n v="1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n v="1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n v="1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n v="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n v="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n v="1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n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n v="1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n v="1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n v="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n v="1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n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n v="1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n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n v="1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n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n v="1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n v="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n v="1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n v="1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n v="1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n v="1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n v="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n v="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n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n v="1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n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n v="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n v="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n v="1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n v="1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n v="1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n v="1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n v="1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n v="1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n v="1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n v="1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n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n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n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n v="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n v="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n v="1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n v="1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n v="1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n v="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n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n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n v="1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n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n v="1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n v="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n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n v="1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n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n v="1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n v="1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n v="1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n v="1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n v="1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n v="1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n v="1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n v="1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n v="1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n v="1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n v="1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n v="1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n v="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n v="1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n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n v="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n v="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n v="1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n v="1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n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n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n v="1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n v="1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n v="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n v="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n v="1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n v="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n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n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n v="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n v="1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n v="1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n v="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n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n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n v="1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n v="1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n v="1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n v="1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n v="1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n v="1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n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n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n v="1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n v="1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n v="1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n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n v="1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n v="1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n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n v="1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n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n v="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n v="1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n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n v="1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n v="1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n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n v="1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n v="1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n v="1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n v="1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n v="1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n v="1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n v="1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n v="1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n v="1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n v="1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n v="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n v="1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n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n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n v="1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n v="1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n v="1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n v="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n v="1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n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n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n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n v="1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n v="1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n v="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n v="1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n v="1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n v="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n v="1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n v="1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n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n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n v="1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n v="1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n v="1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n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n v="1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n v="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n v="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n v="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n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n v="1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n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n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n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n v="1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n v="1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n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n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n v="1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n v="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n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n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n v="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n v="1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n v="1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n v="1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n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n v="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n v="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n v="1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n v="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n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n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n v="1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n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n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n v="1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n v="1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n v="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n v="1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n v="1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n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n v="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n v="1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n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n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n v="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n v="1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n v="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n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n v="1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n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n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n v="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n v="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n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n v="1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n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n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n v="1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n v="1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n v="1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n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n v="1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n v="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n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n v="1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n v="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n v="1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n v="1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n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n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n v="1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n v="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n v="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n v="1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n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n v="1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n v="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n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n v="1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n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n v="1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n v="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n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n v="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n v="1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n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n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n v="1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n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n v="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n v="1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n v="1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n v="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n v="1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n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n v="1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n v="1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n v="1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n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n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n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n v="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n v="1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n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n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n v="1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n v="1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n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n v="1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n v="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n v="1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n v="1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n v="1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n v="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n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n v="1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n v="1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n v="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n v="1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n v="1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n v="1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n v="1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n v="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n v="1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n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n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n v="1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n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n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n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n v="1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n v="1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n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n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n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n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n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n v="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n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n v="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n v="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n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n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n v="1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n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n v="1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n v="1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n v="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n v="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n v="1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n v="1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n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n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n v="1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n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n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n v="1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n v="1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n v="1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n v="1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n v="1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n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n v="1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n v="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n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n v="1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n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n v="1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n v="1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n v="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n v="1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n v="1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n v="1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n v="1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n v="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n v="1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n v="1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n v="1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n v="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n v="1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n v="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n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n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n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n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n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n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n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n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n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n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n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n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n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n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n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n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n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n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n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n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n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n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n v="1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n v="1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n v="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n v="1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n v="1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n v="1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n v="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n v="1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n v="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n v="1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n v="1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n v="1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n v="1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n v="1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n v="1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n v="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n v="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n v="1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n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n v="1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n v="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n v="1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n v="1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n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n v="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n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n v="1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n v="1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n v="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n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n v="1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n v="1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n v="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n v="1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n v="1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n v="1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n v="1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n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n v="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n v="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n v="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n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n v="1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n v="1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n v="1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n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n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n v="1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n v="1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n v="1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n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n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n v="1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n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n v="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n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n v="1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n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n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n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n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n v="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n v="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n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n v="1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n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n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n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n v="1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n v="1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n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n v="1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n v="1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n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n v="1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n v="1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n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n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n v="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n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n v="1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n v="1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n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n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n v="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n v="1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n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n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n v="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n v="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n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n v="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n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n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n v="1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n v="1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n v="1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n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n v="1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n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n v="1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n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n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n v="1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n v="1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n v="1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n v="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n v="1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n v="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n v="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n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n v="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n v="1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n v="1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n v="1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n v="1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n v="1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n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n v="1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n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n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n v="1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n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n v="1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n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n v="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n v="1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n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n v="1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n v="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n v="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n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n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n v="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n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n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n v="1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n v="1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n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n v="1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n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n v="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n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n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n v="1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n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n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n v="1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n v="1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n v="1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n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n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n v="1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n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n v="1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n v="1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n v="1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n v="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n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n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n v="1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n v="1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n v="1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n v="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n v="1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n v="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n v="1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n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n v="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n v="1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n v="1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n v="1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n v="1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n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n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n v="1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n v="1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n v="1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n v="1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n v="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n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n v="1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n v="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n v="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n v="1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n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n v="1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n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n v="1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n v="1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n v="1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n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n v="1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n v="1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n v="1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n v="1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n v="1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n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n v="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n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n v="1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n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n v="1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n v="1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n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n v="1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n v="1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n v="1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n v="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n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n v="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n v="1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n v="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n v="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n v="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n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n v="1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n v="1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n v="1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n v="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n v="1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n v="1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n v="1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n v="1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n v="1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n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n v="1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n v="1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n v="1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n v="1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n v="1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n v="1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n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n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n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n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n v="1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n v="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n v="1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n v="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n v="1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n v="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n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n v="1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n v="1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n v="1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n v="1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n v="1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n v="1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n v="1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n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n v="1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n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n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n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n v="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n v="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n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n v="1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n v="1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n v="1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n v="1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n v="1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n v="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n v="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n v="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n v="1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n v="1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n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n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n v="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n v="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n v="1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n v="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n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n v="1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n v="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n v="1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n v="1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n v="1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n v="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n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n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n v="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n v="1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n v="1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n v="1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n v="1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n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n v="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n v="1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n v="1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n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n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n v="1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n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n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n v="1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n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n v="1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n v="1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n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n v="1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n v="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n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n v="1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n v="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n v="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n v="1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n v="1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n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n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n v="1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n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n v="1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n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n v="1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n v="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n v="1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n v="1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n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n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n v="1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n v="1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n v="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n v="1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n v="1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n v="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n v="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n v="1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n v="1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n v="1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n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n v="1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n v="1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n v="1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n v="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n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n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n v="1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n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n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n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n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n v="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n v="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n v="1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n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n v="1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n v="1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n v="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n v="1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n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n v="1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n v="1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n v="1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n v="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n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n v="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n v="1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n v="1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n v="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n v="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n v="1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n v="1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n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n v="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n v="1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n v="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n v="1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n v="1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n v="1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n v="1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n v="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n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n v="1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n v="1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n v="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n v="1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n v="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n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n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n v="1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n v="1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n v="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n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n v="1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n v="1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n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n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n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n v="1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n v="1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n v="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n v="1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n v="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n v="1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n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n v="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n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n v="1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n v="1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n v="1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n v="1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n v="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n v="1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n v="1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n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n v="1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n v="1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n v="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n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n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n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n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n v="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n v="1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n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n v="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n v="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n v="1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n v="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n v="1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n v="1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n v="1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n v="1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n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n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n v="1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n v="1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n v="1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n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n v="1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n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n v="1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n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n v="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n v="1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n v="1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n v="1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n v="1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n v="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n v="1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n v="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n v="1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n v="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n v="1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n v="1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n v="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n v="1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n v="1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n v="1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n v="1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n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n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n v="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n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n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n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n v="1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n v="1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n v="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n v="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n v="1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n v="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n v="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n v="1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n v="1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n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n v="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n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n v="1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n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n v="1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n v="1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n v="1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n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n v="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n v="1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n v="1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n v="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n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n v="1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n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n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n v="1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n v="1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n v="1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n v="1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n v="1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n v="1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n v="1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n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n v="1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n v="1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n v="1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n v="1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n v="1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n v="1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n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n v="1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n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n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n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n v="1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n v="1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n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n v="1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n v="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n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n v="1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n v="1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n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n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n v="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n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n v="1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n v="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n v="1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n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n v="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n v="1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n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n v="1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n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n v="1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n v="1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n v="1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n v="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n v="1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n v="1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n v="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n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n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n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n v="1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n v="1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n v="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n v="1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n v="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n v="1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n v="1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n v="1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n v="1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n v="1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n v="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n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n v="1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n v="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n v="1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n v="1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n v="1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n v="1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n v="1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n v="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n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n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n v="1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n v="1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n v="1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n v="1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n v="1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n v="1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n v="1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n v="1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n v="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n v="1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n v="1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n v="1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n v="1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n v="1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n v="1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n v="1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n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n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n v="1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n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n v="1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n v="1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n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n v="1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n v="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n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n v="1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n v="1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n v="1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n v="1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n v="1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n v="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n v="1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n v="1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n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n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n v="1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n v="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n v="1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n v="1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n v="1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n v="1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n v="1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n v="1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n v="1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n v="1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n v="1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n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n v="1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n v="1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n v="1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n v="1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n v="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n v="1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n v="1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n v="1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n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n v="1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n v="1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n v="1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n v="1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n v="1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n v="1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n v="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n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n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n v="1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n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n v="1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n v="1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n v="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n v="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n v="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n v="1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n v="1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n v="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n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n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n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n v="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n v="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n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n v="1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n v="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n v="1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n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n v="1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n v="1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n v="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n v="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n v="1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n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n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n v="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n v="1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n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n v="1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n v="1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n v="1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n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n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n v="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n v="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n v="1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n v="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n v="1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n v="1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n v="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n v="1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n v="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n v="1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n v="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n v="1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n v="1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n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n v="1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n v="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n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n v="1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n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n v="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n v="1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n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n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n v="1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n v="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n v="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n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n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n v="1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n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n v="1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n v="1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n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n v="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n v="1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n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n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n v="1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n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n v="1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n v="1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n v="1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n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n v="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n v="1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n v="1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n v="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n v="1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n v="1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n v="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n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n v="1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n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n v="1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n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n v="1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n v="1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n v="1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n v="1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n v="1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n v="1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n v="1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n v="1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n v="1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n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n v="1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n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n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n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n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n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n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n v="1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n v="1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n v="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n v="1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n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n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n v="1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n v="1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n v="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n v="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n v="1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n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n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n v="1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n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n v="1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n v="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n v="1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n v="1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n v="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n v="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n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n v="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n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n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n v="1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n v="1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n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n v="1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n v="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n v="1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n v="1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n v="1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n v="1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n v="1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n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n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n v="1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n v="1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n v="1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n v="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n v="1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n v="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n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n v="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n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n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n v="1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n v="1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n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n v="1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n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n v="1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n v="1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n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n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n v="1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n v="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n v="1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n v="1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n v="1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n v="1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n v="1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n v="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n v="1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n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n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n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n v="1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n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n v="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n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n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n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n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n v="1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n v="1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n v="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n v="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n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n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n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n v="1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n v="1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n v="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n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n v="1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n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n v="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n v="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n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n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n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n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n v="1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n v="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n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n v="1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n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n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n v="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n v="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n v="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n v="1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n v="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n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n v="1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n v="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n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n v="1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n v="1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n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n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n v="1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n v="1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n v="1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n v="1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n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n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n v="1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n v="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n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n v="1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n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n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n v="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n v="1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n v="1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n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n v="1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n v="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n v="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n v="1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n v="1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n v="1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n v="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n v="1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n v="1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n v="1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n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n v="1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n v="1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n v="1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n v="1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n v="1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n v="1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n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n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n v="1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n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n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n v="1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n v="1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n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n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n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n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n v="1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n v="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n v="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n v="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n v="1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n v="1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n v="1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n v="1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n v="1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n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n v="1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n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n v="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n v="1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n v="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n v="1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n v="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n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n v="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n v="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n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n v="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n v="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n v="1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n v="1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n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n v="1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n v="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n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n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n v="1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n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n v="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n v="1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n v="1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n v="1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n v="1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n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n v="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n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n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n v="1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n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n v="1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n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n v="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n v="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n v="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n v="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n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n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n v="1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n v="1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n v="1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n v="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n v="1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n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n v="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n v="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n v="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n v="1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n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n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n v="1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n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n v="1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n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n v="1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n v="1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n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n v="1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n v="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n v="1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n v="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n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n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n v="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n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n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s v="television"/>
    <n v="1"/>
    <x v="0"/>
    <d v="2015-07-22T22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s v="television"/>
    <n v="1"/>
    <x v="1"/>
    <d v="2017-03-02T09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  <n v="1"/>
    <x v="2"/>
    <d v="2016-02-15T11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s v="television"/>
    <n v="1"/>
    <x v="3"/>
    <d v="2014-08-07T07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s v="television"/>
    <n v="1"/>
    <x v="4"/>
    <d v="2015-12-19T15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s v="television"/>
    <n v="1"/>
    <x v="5"/>
    <d v="2016-07-29T00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s v="television"/>
    <n v="1"/>
    <x v="6"/>
    <d v="2014-06-13T20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s v="television"/>
    <n v="1"/>
    <x v="7"/>
    <d v="2016-07-04T20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s v="television"/>
    <n v="1"/>
    <x v="8"/>
    <d v="2016-04-15T16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s v="television"/>
    <n v="1"/>
    <x v="9"/>
    <d v="2016-04-16T21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s v="television"/>
    <n v="1"/>
    <x v="10"/>
    <d v="2014-06-24T20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s v="television"/>
    <n v="1"/>
    <x v="11"/>
    <d v="2016-08-21T22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s v="television"/>
    <n v="1"/>
    <x v="12"/>
    <d v="2014-07-15T22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s v="television"/>
    <n v="1"/>
    <x v="13"/>
    <d v="2016-06-23T15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s v="television"/>
    <n v="1"/>
    <x v="14"/>
    <d v="2014-07-13T08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s v="television"/>
    <n v="1"/>
    <x v="15"/>
    <d v="2015-09-27T15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s v="television"/>
    <n v="1"/>
    <x v="16"/>
    <d v="2014-06-16T00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s v="television"/>
    <n v="1"/>
    <x v="17"/>
    <d v="2014-11-04T13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s v="television"/>
    <n v="1"/>
    <x v="18"/>
    <d v="2014-09-17T08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s v="television"/>
    <n v="1"/>
    <x v="19"/>
    <d v="2015-07-20T14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  <n v="1"/>
    <x v="20"/>
    <d v="2015-09-13T13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s v="television"/>
    <n v="1"/>
    <x v="21"/>
    <d v="2014-09-26T10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s v="television"/>
    <n v="1"/>
    <x v="22"/>
    <d v="2015-01-01T02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s v="television"/>
    <n v="1"/>
    <x v="23"/>
    <d v="2015-04-30T10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s v="television"/>
    <n v="1"/>
    <x v="24"/>
    <d v="2015-09-15T14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s v="television"/>
    <n v="1"/>
    <x v="25"/>
    <d v="2016-01-08T19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s v="television"/>
    <n v="1"/>
    <x v="26"/>
    <d v="2014-08-17T07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s v="television"/>
    <n v="1"/>
    <x v="27"/>
    <d v="2014-11-15T23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s v="television"/>
    <n v="1"/>
    <x v="28"/>
    <d v="2015-12-16T18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s v="television"/>
    <n v="1"/>
    <x v="29"/>
    <d v="2014-07-22T11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s v="television"/>
    <n v="1"/>
    <x v="30"/>
    <d v="2014-08-21T02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  <n v="1"/>
    <x v="31"/>
    <d v="2016-01-25T14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s v="television"/>
    <n v="1"/>
    <x v="32"/>
    <d v="2016-05-12T22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s v="television"/>
    <n v="1"/>
    <x v="33"/>
    <d v="2015-11-08T11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s v="television"/>
    <n v="1"/>
    <x v="34"/>
    <d v="2014-08-05T02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s v="television"/>
    <n v="1"/>
    <x v="35"/>
    <d v="2015-04-27T19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s v="television"/>
    <n v="1"/>
    <x v="36"/>
    <d v="2015-04-04T01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s v="television"/>
    <n v="1"/>
    <x v="37"/>
    <d v="2015-02-27T11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s v="television"/>
    <n v="1"/>
    <x v="38"/>
    <d v="2013-05-10T20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s v="television"/>
    <n v="1"/>
    <x v="39"/>
    <d v="2014-05-25T17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s v="television"/>
    <n v="1"/>
    <x v="40"/>
    <d v="2014-06-18T23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  <n v="1"/>
    <x v="41"/>
    <d v="2014-10-05T08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s v="television"/>
    <n v="1"/>
    <x v="42"/>
    <d v="2014-12-28T10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s v="television"/>
    <n v="1"/>
    <x v="43"/>
    <d v="2014-07-12T19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  <n v="1"/>
    <x v="44"/>
    <d v="2014-10-06T21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s v="television"/>
    <n v="1"/>
    <x v="45"/>
    <d v="2016-04-27T09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s v="television"/>
    <n v="1"/>
    <x v="46"/>
    <d v="2015-12-15T18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s v="television"/>
    <n v="1"/>
    <x v="47"/>
    <d v="2014-12-19T15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s v="television"/>
    <n v="1"/>
    <x v="48"/>
    <d v="2015-03-01T07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  <n v="1"/>
    <x v="49"/>
    <d v="2015-10-23T23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  <n v="1"/>
    <x v="50"/>
    <d v="2015-01-30T12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s v="television"/>
    <n v="1"/>
    <x v="51"/>
    <d v="2015-08-10T17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s v="television"/>
    <n v="1"/>
    <x v="52"/>
    <d v="2014-07-17T11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s v="television"/>
    <n v="1"/>
    <x v="53"/>
    <d v="2014-04-04T17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s v="television"/>
    <n v="1"/>
    <x v="54"/>
    <d v="2015-12-25T12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s v="television"/>
    <n v="1"/>
    <x v="55"/>
    <d v="2016-05-27T18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s v="television"/>
    <n v="1"/>
    <x v="56"/>
    <d v="2015-06-08T11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s v="television"/>
    <n v="1"/>
    <x v="57"/>
    <d v="2015-04-25T14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s v="television"/>
    <n v="1"/>
    <x v="58"/>
    <d v="2014-11-19T13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s v="television"/>
    <n v="1"/>
    <x v="59"/>
    <d v="2015-09-14T16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s v="shorts"/>
    <n v="1"/>
    <x v="60"/>
    <d v="2014-03-22T19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s v="shorts"/>
    <n v="1"/>
    <x v="61"/>
    <d v="2013-06-06T14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s v="shorts"/>
    <n v="1"/>
    <x v="62"/>
    <d v="2013-03-03T14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s v="shorts"/>
    <n v="1"/>
    <x v="63"/>
    <d v="2013-12-27T23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s v="shorts"/>
    <n v="1"/>
    <x v="64"/>
    <d v="2013-07-07T19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s v="shorts"/>
    <n v="1"/>
    <x v="65"/>
    <d v="2014-08-11T00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s v="shorts"/>
    <n v="1"/>
    <x v="66"/>
    <d v="2016-07-18T15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s v="shorts"/>
    <n v="1"/>
    <x v="67"/>
    <d v="2012-07-15T09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s v="shorts"/>
    <n v="1"/>
    <x v="68"/>
    <d v="2014-02-23T08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s v="shorts"/>
    <n v="1"/>
    <x v="69"/>
    <d v="2011-10-02T01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s v="shorts"/>
    <n v="1"/>
    <x v="70"/>
    <d v="2011-09-04T16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s v="shorts"/>
    <n v="1"/>
    <x v="71"/>
    <d v="2012-05-28T01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s v="shorts"/>
    <n v="1"/>
    <x v="72"/>
    <d v="2012-11-14T19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  <n v="1"/>
    <x v="73"/>
    <d v="2011-05-02T22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s v="shorts"/>
    <n v="1"/>
    <x v="74"/>
    <d v="2016-01-21T06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s v="shorts"/>
    <n v="1"/>
    <x v="75"/>
    <d v="2013-04-23T00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s v="shorts"/>
    <n v="1"/>
    <x v="76"/>
    <d v="2011-12-27T12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s v="shorts"/>
    <n v="1"/>
    <x v="77"/>
    <d v="2012-05-20T21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  <n v="1"/>
    <x v="78"/>
    <d v="2016-09-01T12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s v="shorts"/>
    <n v="1"/>
    <x v="79"/>
    <d v="2014-04-25T13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s v="shorts"/>
    <n v="1"/>
    <x v="80"/>
    <d v="2013-12-09T21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s v="shorts"/>
    <n v="1"/>
    <x v="81"/>
    <d v="2012-07-13T22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s v="shorts"/>
    <n v="1"/>
    <x v="82"/>
    <d v="2011-10-09T14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s v="shorts"/>
    <n v="1"/>
    <x v="83"/>
    <d v="2015-02-22T06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  <n v="1"/>
    <x v="84"/>
    <d v="2011-05-15T13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s v="shorts"/>
    <n v="1"/>
    <x v="85"/>
    <d v="2011-09-22T22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s v="shorts"/>
    <n v="1"/>
    <x v="86"/>
    <d v="2015-12-27T09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  <n v="1"/>
    <x v="87"/>
    <d v="2010-06-02T20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s v="shorts"/>
    <n v="1"/>
    <x v="88"/>
    <d v="2014-06-22T10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s v="shorts"/>
    <n v="1"/>
    <x v="89"/>
    <d v="2013-06-02T13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s v="shorts"/>
    <n v="1"/>
    <x v="90"/>
    <d v="2011-07-12T02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s v="shorts"/>
    <n v="1"/>
    <x v="91"/>
    <d v="2011-05-17T04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s v="shorts"/>
    <n v="1"/>
    <x v="92"/>
    <d v="2017-02-01T03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s v="shorts"/>
    <n v="1"/>
    <x v="93"/>
    <d v="2012-07-03T16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s v="shorts"/>
    <n v="1"/>
    <x v="94"/>
    <d v="2014-04-07T12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s v="shorts"/>
    <n v="1"/>
    <x v="95"/>
    <d v="2012-02-25T19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s v="shorts"/>
    <n v="1"/>
    <x v="96"/>
    <d v="2010-07-31T22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s v="shorts"/>
    <n v="1"/>
    <x v="97"/>
    <d v="2011-07-11T22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s v="shorts"/>
    <n v="1"/>
    <x v="98"/>
    <d v="2012-12-07T18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s v="shorts"/>
    <n v="1"/>
    <x v="99"/>
    <d v="2014-01-22T16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  <n v="1"/>
    <x v="100"/>
    <d v="2012-11-04T14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  <n v="1"/>
    <x v="101"/>
    <d v="2013-01-24T13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s v="shorts"/>
    <n v="1"/>
    <x v="102"/>
    <d v="2010-12-22T22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s v="shorts"/>
    <n v="1"/>
    <x v="103"/>
    <d v="2014-03-07T14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  <n v="1"/>
    <x v="104"/>
    <d v="2011-04-02T20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s v="shorts"/>
    <n v="1"/>
    <x v="105"/>
    <d v="2016-05-13T19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s v="shorts"/>
    <n v="1"/>
    <x v="106"/>
    <d v="2012-04-02T13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s v="shorts"/>
    <n v="1"/>
    <x v="107"/>
    <d v="2011-04-24T18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s v="shorts"/>
    <n v="1"/>
    <x v="108"/>
    <d v="2013-05-31T09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s v="shorts"/>
    <n v="1"/>
    <x v="109"/>
    <d v="2011-02-25T19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s v="shorts"/>
    <n v="1"/>
    <x v="110"/>
    <d v="2013-11-14T00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s v="shorts"/>
    <n v="1"/>
    <x v="111"/>
    <d v="2015-05-31T02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s v="shorts"/>
    <n v="1"/>
    <x v="112"/>
    <d v="2014-04-12T21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s v="shorts"/>
    <n v="1"/>
    <x v="113"/>
    <d v="2011-08-06T10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s v="shorts"/>
    <n v="1"/>
    <x v="114"/>
    <d v="2012-01-13T01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s v="shorts"/>
    <n v="1"/>
    <x v="115"/>
    <d v="2012-02-04T12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s v="shorts"/>
    <n v="1"/>
    <x v="116"/>
    <d v="2011-04-08T05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s v="shorts"/>
    <n v="1"/>
    <x v="117"/>
    <d v="2010-06-09T14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s v="shorts"/>
    <n v="1"/>
    <x v="118"/>
    <d v="2011-07-28T20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s v="shorts"/>
    <n v="1"/>
    <x v="119"/>
    <d v="2011-08-13T18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  <n v="1"/>
    <x v="120"/>
    <d v="2016-10-02T20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  <n v="1"/>
    <x v="121"/>
    <d v="2015-04-18T05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n v="1"/>
    <x v="122"/>
    <d v="2016-10-10T05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  <n v="1"/>
    <x v="123"/>
    <d v="2014-10-28T17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n v="1"/>
    <x v="124"/>
    <d v="2015-05-15T17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  <n v="1"/>
    <x v="125"/>
    <d v="2017-02-03T18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  <n v="1"/>
    <x v="126"/>
    <d v="2015-06-10T21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  <n v="1"/>
    <x v="127"/>
    <d v="2015-04-03T08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  <n v="1"/>
    <x v="128"/>
    <d v="2016-10-20T00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n v="1"/>
    <x v="129"/>
    <d v="2014-10-30T17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n v="1"/>
    <x v="130"/>
    <d v="2014-06-16T15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n v="1"/>
    <x v="131"/>
    <d v="2016-07-05T19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  <n v="1"/>
    <x v="132"/>
    <d v="2014-11-07T15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n v="1"/>
    <x v="133"/>
    <d v="2016-05-31T12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n v="1"/>
    <x v="134"/>
    <d v="2015-09-04T12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  <n v="1"/>
    <x v="135"/>
    <d v="2014-07-01T14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n v="1"/>
    <x v="136"/>
    <d v="2015-05-16T05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n v="1"/>
    <x v="137"/>
    <d v="2015-10-12T08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  <n v="1"/>
    <x v="138"/>
    <d v="2015-07-31T23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  <n v="1"/>
    <x v="139"/>
    <d v="2015-07-12T17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n v="1"/>
    <x v="140"/>
    <d v="2015-03-19T22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s v="science fiction"/>
    <n v="1"/>
    <x v="141"/>
    <d v="2015-05-30T22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  <n v="1"/>
    <x v="142"/>
    <d v="2014-11-16T17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n v="1"/>
    <x v="143"/>
    <d v="2016-09-03T00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  <n v="1"/>
    <x v="144"/>
    <d v="2015-04-13T12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  <n v="1"/>
    <x v="145"/>
    <d v="2015-08-11T08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  <n v="1"/>
    <x v="146"/>
    <d v="2017-01-17T19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n v="1"/>
    <x v="147"/>
    <d v="2015-01-08T13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  <n v="1"/>
    <x v="148"/>
    <d v="2016-02-27T01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  <n v="1"/>
    <x v="149"/>
    <d v="2014-12-25T03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  <n v="1"/>
    <x v="150"/>
    <d v="2015-05-25T22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  <n v="1"/>
    <x v="151"/>
    <d v="2015-06-18T08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  <n v="1"/>
    <x v="152"/>
    <d v="2014-09-22T20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  <n v="1"/>
    <x v="153"/>
    <d v="2014-12-02T10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  <n v="1"/>
    <x v="154"/>
    <d v="2015-06-03T08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  <n v="1"/>
    <x v="155"/>
    <d v="2015-07-23T08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  <n v="1"/>
    <x v="156"/>
    <d v="2014-08-02T21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  <n v="1"/>
    <x v="157"/>
    <d v="2016-02-26T16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n v="1"/>
    <x v="158"/>
    <d v="2014-10-21T20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  <n v="1"/>
    <x v="159"/>
    <d v="2016-07-03T05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n v="1"/>
    <x v="160"/>
    <d v="2015-08-15T16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s v="drama"/>
    <n v="1"/>
    <x v="161"/>
    <d v="2014-07-02T11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  <n v="1"/>
    <x v="162"/>
    <d v="2014-08-16T18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n v="1"/>
    <x v="163"/>
    <d v="2015-09-30T19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s v="drama"/>
    <n v="1"/>
    <x v="164"/>
    <d v="2014-09-19T13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n v="1"/>
    <x v="165"/>
    <d v="2016-01-12T10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  <n v="1"/>
    <x v="166"/>
    <d v="2017-01-15T20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s v="drama"/>
    <n v="1"/>
    <x v="167"/>
    <d v="2015-08-04T17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s v="drama"/>
    <n v="1"/>
    <x v="168"/>
    <d v="2015-03-19T14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  <n v="1"/>
    <x v="169"/>
    <d v="2014-10-18T07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  <n v="1"/>
    <x v="170"/>
    <d v="2015-08-30T00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  <n v="1"/>
    <x v="171"/>
    <d v="2016-08-11T23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n v="1"/>
    <x v="172"/>
    <d v="2015-03-19T03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n v="1"/>
    <x v="173"/>
    <d v="2015-02-28T08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n v="1"/>
    <x v="174"/>
    <d v="2015-05-08T13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s v="drama"/>
    <n v="1"/>
    <x v="175"/>
    <d v="2014-08-29T13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n v="1"/>
    <x v="176"/>
    <d v="2015-08-05T14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s v="drama"/>
    <n v="1"/>
    <x v="177"/>
    <d v="2015-03-23T19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n v="1"/>
    <x v="178"/>
    <d v="2015-11-26T18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  <n v="1"/>
    <x v="179"/>
    <d v="2016-03-03T20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s v="drama"/>
    <n v="1"/>
    <x v="180"/>
    <d v="2015-04-13T14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  <n v="1"/>
    <x v="181"/>
    <d v="2015-06-22T12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n v="1"/>
    <x v="182"/>
    <d v="2017-01-06T19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  <n v="1"/>
    <x v="183"/>
    <d v="2014-11-26T15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  <n v="1"/>
    <x v="184"/>
    <d v="2014-08-31T22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  <n v="1"/>
    <x v="185"/>
    <d v="2016-08-18T16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n v="1"/>
    <x v="186"/>
    <d v="2017-03-03T15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  <n v="1"/>
    <x v="187"/>
    <d v="2015-07-21T01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n v="1"/>
    <x v="188"/>
    <d v="2014-09-04T23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  <n v="1"/>
    <x v="189"/>
    <d v="2016-09-03T11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  <n v="1"/>
    <x v="190"/>
    <d v="2016-06-16T10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s v="drama"/>
    <n v="1"/>
    <x v="191"/>
    <d v="2015-10-02T05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s v="drama"/>
    <n v="1"/>
    <x v="192"/>
    <d v="2014-10-17T14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n v="1"/>
    <x v="193"/>
    <d v="2014-11-28T18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  <n v="1"/>
    <x v="194"/>
    <d v="2016-03-06T18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n v="1"/>
    <x v="195"/>
    <d v="2015-07-10T11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s v="drama"/>
    <n v="1"/>
    <x v="196"/>
    <d v="2015-10-10T16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s v="drama"/>
    <n v="1"/>
    <x v="197"/>
    <d v="2017-02-17T16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s v="drama"/>
    <n v="1"/>
    <x v="198"/>
    <d v="2014-10-05T04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n v="1"/>
    <x v="199"/>
    <d v="2016-08-31T21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s v="drama"/>
    <n v="1"/>
    <x v="200"/>
    <d v="2014-09-14T21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s v="drama"/>
    <n v="1"/>
    <x v="201"/>
    <d v="2015-02-08T14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n v="1"/>
    <x v="202"/>
    <d v="2015-10-08T15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s v="drama"/>
    <n v="1"/>
    <x v="203"/>
    <d v="2015-01-29T15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s v="drama"/>
    <n v="1"/>
    <x v="204"/>
    <d v="2016-08-04T09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s v="drama"/>
    <n v="1"/>
    <x v="205"/>
    <d v="2015-10-06T10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n v="1"/>
    <x v="206"/>
    <d v="2016-08-05T19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s v="drama"/>
    <n v="1"/>
    <x v="207"/>
    <d v="2015-01-03T23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n v="1"/>
    <x v="208"/>
    <d v="2014-12-16T03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n v="1"/>
    <x v="209"/>
    <d v="2015-07-10T17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s v="drama"/>
    <n v="1"/>
    <x v="210"/>
    <d v="2015-10-01T00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s v="drama"/>
    <n v="1"/>
    <x v="211"/>
    <d v="2015-09-18T22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  <n v="1"/>
    <x v="212"/>
    <d v="2016-04-16T15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  <n v="1"/>
    <x v="213"/>
    <d v="2015-08-16T09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  <n v="1"/>
    <x v="214"/>
    <d v="2015-03-06T10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  <n v="1"/>
    <x v="215"/>
    <d v="2016-02-17T18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s v="drama"/>
    <n v="1"/>
    <x v="216"/>
    <d v="2015-04-22T17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s v="drama"/>
    <n v="1"/>
    <x v="217"/>
    <d v="2014-12-28T10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  <n v="1"/>
    <x v="218"/>
    <d v="2015-05-15T10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s v="drama"/>
    <n v="1"/>
    <x v="219"/>
    <d v="2016-04-01T01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  <n v="1"/>
    <x v="220"/>
    <d v="2015-08-20T15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n v="1"/>
    <x v="221"/>
    <d v="2015-03-28T14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  <n v="1"/>
    <x v="222"/>
    <d v="2015-03-26T21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n v="1"/>
    <x v="223"/>
    <d v="2016-05-21T20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n v="1"/>
    <x v="224"/>
    <d v="2015-07-10T00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n v="1"/>
    <x v="225"/>
    <d v="2016-04-08T17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  <n v="1"/>
    <x v="226"/>
    <d v="2015-05-31T04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n v="1"/>
    <x v="227"/>
    <d v="2015-07-09T16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n v="1"/>
    <x v="228"/>
    <d v="2015-06-01T11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n v="1"/>
    <x v="229"/>
    <d v="2016-02-13T17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  <n v="1"/>
    <x v="230"/>
    <d v="2015-06-04T13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n v="1"/>
    <x v="231"/>
    <d v="2016-01-02T18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s v="drama"/>
    <n v="1"/>
    <x v="232"/>
    <d v="2015-02-27T14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n v="1"/>
    <x v="233"/>
    <d v="2016-09-29T16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  <n v="1"/>
    <x v="234"/>
    <d v="2015-06-20T19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n v="1"/>
    <x v="235"/>
    <d v="2015-07-09T16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n v="1"/>
    <x v="236"/>
    <d v="2016-01-04T19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  <n v="1"/>
    <x v="237"/>
    <d v="2016-03-08T08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n v="1"/>
    <x v="238"/>
    <d v="2016-12-30T04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  <n v="1"/>
    <x v="239"/>
    <d v="2015-11-08T07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s v="documentary"/>
    <n v="1"/>
    <x v="240"/>
    <d v="2013-05-05T12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s v="documentary"/>
    <n v="1"/>
    <x v="241"/>
    <d v="2014-12-21T11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s v="documentary"/>
    <n v="1"/>
    <x v="242"/>
    <d v="2011-12-20T06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s v="documentary"/>
    <n v="1"/>
    <x v="243"/>
    <d v="2014-02-21T20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s v="documentary"/>
    <n v="1"/>
    <x v="244"/>
    <d v="2010-03-16T02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s v="documentary"/>
    <n v="1"/>
    <x v="245"/>
    <d v="2012-08-15T20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s v="documentary"/>
    <n v="1"/>
    <x v="246"/>
    <d v="2010-12-18T04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s v="documentary"/>
    <n v="1"/>
    <x v="247"/>
    <d v="2010-10-15T22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s v="documentary"/>
    <n v="1"/>
    <x v="248"/>
    <d v="2012-01-07T13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s v="documentary"/>
    <n v="1"/>
    <x v="249"/>
    <d v="2010-08-22T12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s v="documentary"/>
    <n v="1"/>
    <x v="250"/>
    <d v="2013-06-06T08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s v="documentary"/>
    <n v="1"/>
    <x v="251"/>
    <d v="2012-05-16T14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s v="documentary"/>
    <n v="1"/>
    <x v="252"/>
    <d v="2010-05-31T22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s v="documentary"/>
    <n v="1"/>
    <x v="253"/>
    <d v="2012-02-15T10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s v="documentary"/>
    <n v="1"/>
    <x v="254"/>
    <d v="2015-10-16T21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s v="documentary"/>
    <n v="1"/>
    <x v="255"/>
    <d v="2011-03-16T06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s v="documentary"/>
    <n v="1"/>
    <x v="256"/>
    <d v="2013-03-16T13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s v="documentary"/>
    <n v="1"/>
    <x v="257"/>
    <d v="2016-05-19T10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s v="documentary"/>
    <n v="1"/>
    <x v="258"/>
    <d v="2011-06-17T20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s v="documentary"/>
    <n v="1"/>
    <x v="259"/>
    <d v="2015-04-08T12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s v="documentary"/>
    <n v="1"/>
    <x v="260"/>
    <d v="2010-07-17T04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s v="documentary"/>
    <n v="1"/>
    <x v="261"/>
    <d v="2012-06-07T09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s v="documentary"/>
    <n v="1"/>
    <x v="262"/>
    <d v="2011-02-26T00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s v="documentary"/>
    <n v="1"/>
    <x v="263"/>
    <d v="2012-09-27T17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s v="documentary"/>
    <n v="1"/>
    <x v="264"/>
    <d v="2012-05-11T09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s v="documentary"/>
    <n v="1"/>
    <x v="265"/>
    <d v="2010-05-10T15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s v="documentary"/>
    <n v="1"/>
    <x v="266"/>
    <d v="2010-04-22T22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s v="documentary"/>
    <n v="1"/>
    <x v="267"/>
    <d v="2014-06-25T05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s v="documentary"/>
    <n v="1"/>
    <x v="268"/>
    <d v="2011-11-06T23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s v="documentary"/>
    <n v="1"/>
    <x v="269"/>
    <d v="2017-02-21T23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s v="documentary"/>
    <n v="1"/>
    <x v="270"/>
    <d v="2011-05-24T23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s v="documentary"/>
    <n v="1"/>
    <x v="271"/>
    <d v="2014-01-02T03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s v="documentary"/>
    <n v="1"/>
    <x v="272"/>
    <d v="2010-04-28T13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s v="documentary"/>
    <n v="1"/>
    <x v="273"/>
    <d v="2011-07-03T06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s v="documentary"/>
    <n v="1"/>
    <x v="274"/>
    <d v="2012-04-05T01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s v="documentary"/>
    <n v="1"/>
    <x v="275"/>
    <d v="2012-11-09T20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s v="documentary"/>
    <n v="1"/>
    <x v="276"/>
    <d v="2012-04-27T19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s v="documentary"/>
    <n v="1"/>
    <x v="277"/>
    <d v="2015-05-23T16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s v="documentary"/>
    <n v="1"/>
    <x v="278"/>
    <d v="2012-10-11T19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s v="documentary"/>
    <n v="1"/>
    <x v="279"/>
    <d v="2017-02-26T21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s v="documentary"/>
    <n v="1"/>
    <x v="280"/>
    <d v="2014-05-30T09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s v="documentary"/>
    <n v="1"/>
    <x v="281"/>
    <d v="2009-08-10T14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s v="documentary"/>
    <n v="1"/>
    <x v="282"/>
    <d v="2010-02-22T17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s v="documentary"/>
    <n v="1"/>
    <x v="283"/>
    <d v="2011-05-31T23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s v="documentary"/>
    <n v="1"/>
    <x v="284"/>
    <d v="2012-01-21T12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s v="documentary"/>
    <n v="1"/>
    <x v="285"/>
    <d v="2013-09-19T13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s v="documentary"/>
    <n v="1"/>
    <x v="286"/>
    <d v="2013-03-25T13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s v="documentary"/>
    <n v="1"/>
    <x v="287"/>
    <d v="2012-11-01T23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s v="documentary"/>
    <n v="1"/>
    <x v="288"/>
    <d v="2012-06-25T23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s v="documentary"/>
    <n v="1"/>
    <x v="289"/>
    <d v="2013-11-02T05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s v="documentary"/>
    <n v="1"/>
    <x v="290"/>
    <d v="2011-02-02T02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s v="documentary"/>
    <n v="1"/>
    <x v="291"/>
    <d v="2013-04-30T19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s v="documentary"/>
    <n v="1"/>
    <x v="292"/>
    <d v="2011-10-28T22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s v="documentary"/>
    <n v="1"/>
    <x v="293"/>
    <d v="2014-04-20T11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  <n v="1"/>
    <x v="294"/>
    <d v="2010-07-19T11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s v="documentary"/>
    <n v="1"/>
    <x v="295"/>
    <d v="2013-10-31T19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s v="documentary"/>
    <n v="1"/>
    <x v="296"/>
    <d v="2012-09-07T06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s v="documentary"/>
    <n v="1"/>
    <x v="297"/>
    <d v="2015-04-30T22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s v="documentary"/>
    <n v="1"/>
    <x v="298"/>
    <d v="2014-05-09T16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s v="documentary"/>
    <n v="1"/>
    <x v="299"/>
    <d v="2010-11-17T01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s v="documentary"/>
    <n v="1"/>
    <x v="300"/>
    <d v="2011-04-24T18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s v="documentary"/>
    <n v="1"/>
    <x v="301"/>
    <d v="2013-03-19T11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s v="documentary"/>
    <n v="1"/>
    <x v="302"/>
    <d v="2012-02-24T15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s v="documentary"/>
    <n v="1"/>
    <x v="303"/>
    <d v="2012-06-01T20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s v="documentary"/>
    <n v="1"/>
    <x v="304"/>
    <d v="2012-08-31T21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s v="documentary"/>
    <n v="1"/>
    <x v="305"/>
    <d v="2012-03-10T10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s v="documentary"/>
    <n v="1"/>
    <x v="306"/>
    <d v="2013-03-20T14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s v="documentary"/>
    <n v="1"/>
    <x v="307"/>
    <d v="2013-02-07T17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s v="documentary"/>
    <n v="1"/>
    <x v="308"/>
    <d v="2011-03-10T11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s v="documentary"/>
    <n v="1"/>
    <x v="309"/>
    <d v="2012-09-03T13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s v="documentary"/>
    <n v="1"/>
    <x v="310"/>
    <d v="2011-10-19T21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s v="documentary"/>
    <n v="1"/>
    <x v="311"/>
    <d v="2012-01-01T02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s v="documentary"/>
    <n v="1"/>
    <x v="312"/>
    <d v="2013-04-14T16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s v="documentary"/>
    <n v="1"/>
    <x v="313"/>
    <d v="2010-08-11T10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s v="documentary"/>
    <n v="1"/>
    <x v="314"/>
    <d v="2013-03-01T14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s v="documentary"/>
    <n v="1"/>
    <x v="315"/>
    <d v="2012-08-22T13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s v="documentary"/>
    <n v="1"/>
    <x v="316"/>
    <d v="2014-12-10T23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s v="documentary"/>
    <n v="1"/>
    <x v="317"/>
    <d v="2013-12-11T11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s v="documentary"/>
    <n v="1"/>
    <x v="318"/>
    <d v="2013-03-26T18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s v="documentary"/>
    <n v="1"/>
    <x v="319"/>
    <d v="2010-02-02T02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s v="documentary"/>
    <n v="1"/>
    <x v="320"/>
    <d v="2015-12-22T18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s v="documentary"/>
    <n v="1"/>
    <x v="321"/>
    <d v="2016-11-08T06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s v="documentary"/>
    <n v="1"/>
    <x v="322"/>
    <d v="2016-05-13T08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s v="documentary"/>
    <n v="1"/>
    <x v="323"/>
    <d v="2016-12-21T02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s v="documentary"/>
    <n v="1"/>
    <x v="324"/>
    <d v="2015-08-01T10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s v="documentary"/>
    <n v="1"/>
    <x v="325"/>
    <d v="2016-12-19T23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s v="documentary"/>
    <n v="1"/>
    <x v="326"/>
    <d v="2017-03-14T17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s v="documentary"/>
    <n v="1"/>
    <x v="327"/>
    <d v="2015-03-22T03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s v="documentary"/>
    <n v="1"/>
    <x v="328"/>
    <d v="2015-10-31T23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s v="documentary"/>
    <n v="1"/>
    <x v="329"/>
    <d v="2015-11-06T23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s v="documentary"/>
    <n v="1"/>
    <x v="330"/>
    <d v="2013-05-16T22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s v="documentary"/>
    <n v="1"/>
    <x v="331"/>
    <d v="2016-06-17T08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s v="documentary"/>
    <n v="1"/>
    <x v="332"/>
    <d v="2015-10-28T03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s v="documentary"/>
    <n v="1"/>
    <x v="333"/>
    <d v="2016-04-07T09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s v="documentary"/>
    <n v="1"/>
    <x v="334"/>
    <d v="2015-05-15T14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s v="documentary"/>
    <n v="1"/>
    <x v="335"/>
    <d v="2015-05-08T17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s v="documentary"/>
    <n v="1"/>
    <x v="336"/>
    <d v="2015-11-13T10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s v="documentary"/>
    <n v="1"/>
    <x v="337"/>
    <d v="2015-03-13T21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s v="documentary"/>
    <n v="1"/>
    <x v="338"/>
    <d v="2016-09-02T20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s v="documentary"/>
    <n v="1"/>
    <x v="339"/>
    <d v="2015-04-29T13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s v="documentary"/>
    <n v="1"/>
    <x v="340"/>
    <d v="2017-03-08T16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s v="documentary"/>
    <n v="1"/>
    <x v="341"/>
    <d v="2014-09-30T22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s v="documentary"/>
    <n v="1"/>
    <x v="342"/>
    <d v="2016-04-29T13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s v="documentary"/>
    <n v="1"/>
    <x v="343"/>
    <d v="2014-11-13T22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s v="documentary"/>
    <n v="1"/>
    <x v="344"/>
    <d v="2015-05-31T21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s v="documentary"/>
    <n v="1"/>
    <x v="345"/>
    <d v="2015-05-20T17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s v="documentary"/>
    <n v="1"/>
    <x v="346"/>
    <d v="2015-10-14T07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s v="documentary"/>
    <n v="1"/>
    <x v="347"/>
    <d v="2015-11-14T07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s v="documentary"/>
    <n v="1"/>
    <x v="348"/>
    <d v="2015-08-21T09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s v="documentary"/>
    <n v="1"/>
    <x v="349"/>
    <d v="2017-02-24T06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s v="documentary"/>
    <n v="1"/>
    <x v="350"/>
    <d v="2016-09-10T22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s v="documentary"/>
    <n v="1"/>
    <x v="351"/>
    <d v="2016-04-07T17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s v="documentary"/>
    <n v="1"/>
    <x v="352"/>
    <d v="2014-10-07T23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s v="documentary"/>
    <n v="1"/>
    <x v="353"/>
    <d v="2015-11-19T15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s v="documentary"/>
    <n v="1"/>
    <x v="354"/>
    <d v="2016-04-08T13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s v="documentary"/>
    <n v="1"/>
    <x v="355"/>
    <d v="2014-12-01T03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s v="documentary"/>
    <n v="1"/>
    <x v="356"/>
    <d v="2016-03-16T13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s v="documentary"/>
    <n v="1"/>
    <x v="357"/>
    <d v="2015-04-24T00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s v="documentary"/>
    <n v="1"/>
    <x v="358"/>
    <d v="2016-06-15T10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s v="documentary"/>
    <n v="1"/>
    <x v="359"/>
    <d v="2014-11-14T00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s v="documentary"/>
    <n v="1"/>
    <x v="360"/>
    <d v="2015-07-22T22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s v="documentary"/>
    <n v="1"/>
    <x v="361"/>
    <d v="2014-11-22T20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s v="documentary"/>
    <n v="1"/>
    <x v="362"/>
    <d v="2014-08-07T19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s v="documentary"/>
    <n v="1"/>
    <x v="363"/>
    <d v="2010-05-02T14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s v="documentary"/>
    <n v="1"/>
    <x v="364"/>
    <d v="2014-06-20T22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s v="documentary"/>
    <n v="1"/>
    <x v="365"/>
    <d v="2014-02-28T09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s v="documentary"/>
    <n v="1"/>
    <x v="366"/>
    <d v="2012-05-20T14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s v="documentary"/>
    <n v="1"/>
    <x v="367"/>
    <d v="2013-04-30T23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s v="documentary"/>
    <n v="1"/>
    <x v="368"/>
    <d v="2015-03-15T08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s v="documentary"/>
    <n v="1"/>
    <x v="369"/>
    <d v="2012-01-15T08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s v="documentary"/>
    <n v="1"/>
    <x v="370"/>
    <d v="2017-01-06T14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s v="documentary"/>
    <n v="1"/>
    <x v="371"/>
    <d v="2013-02-01T13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s v="documentary"/>
    <n v="1"/>
    <x v="372"/>
    <d v="2016-04-05T11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s v="documentary"/>
    <n v="1"/>
    <x v="373"/>
    <d v="2012-07-18T16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s v="documentary"/>
    <n v="1"/>
    <x v="374"/>
    <d v="2011-09-16T16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s v="documentary"/>
    <n v="1"/>
    <x v="375"/>
    <d v="2014-03-01T12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s v="documentary"/>
    <n v="1"/>
    <x v="376"/>
    <d v="2016-08-25T05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s v="documentary"/>
    <n v="1"/>
    <x v="377"/>
    <d v="2015-11-14T02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s v="documentary"/>
    <n v="1"/>
    <x v="378"/>
    <d v="2016-01-25T18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s v="documentary"/>
    <n v="1"/>
    <x v="379"/>
    <d v="2012-05-03T11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s v="documentary"/>
    <n v="1"/>
    <x v="380"/>
    <d v="2016-01-23T12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s v="documentary"/>
    <n v="1"/>
    <x v="381"/>
    <d v="2012-07-30T00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s v="documentary"/>
    <n v="1"/>
    <x v="382"/>
    <d v="2012-09-06T12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s v="documentary"/>
    <n v="1"/>
    <x v="383"/>
    <d v="2014-05-18T21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s v="documentary"/>
    <n v="1"/>
    <x v="384"/>
    <d v="2015-01-06T13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s v="documentary"/>
    <n v="1"/>
    <x v="385"/>
    <d v="2014-11-21T10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s v="documentary"/>
    <n v="1"/>
    <x v="386"/>
    <d v="2015-08-10T17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s v="documentary"/>
    <n v="1"/>
    <x v="387"/>
    <d v="2015-08-15T01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s v="documentary"/>
    <n v="1"/>
    <x v="388"/>
    <d v="2016-07-27T20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s v="documentary"/>
    <n v="1"/>
    <x v="389"/>
    <d v="2014-03-07T17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  <n v="1"/>
    <x v="390"/>
    <d v="2015-05-07T19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s v="documentary"/>
    <n v="1"/>
    <x v="391"/>
    <d v="2011-12-17T19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s v="documentary"/>
    <n v="1"/>
    <x v="392"/>
    <d v="2011-09-07T22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s v="documentary"/>
    <n v="1"/>
    <x v="393"/>
    <d v="2013-10-10T12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s v="documentary"/>
    <n v="1"/>
    <x v="394"/>
    <d v="2016-04-17T13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s v="documentary"/>
    <n v="1"/>
    <x v="395"/>
    <d v="2012-04-27T16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s v="documentary"/>
    <n v="1"/>
    <x v="396"/>
    <d v="2012-07-07T08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s v="documentary"/>
    <n v="1"/>
    <x v="397"/>
    <d v="2010-08-31T22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s v="documentary"/>
    <n v="1"/>
    <x v="398"/>
    <d v="2015-04-29T14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s v="documentary"/>
    <n v="1"/>
    <x v="399"/>
    <d v="2016-12-14T07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s v="documentary"/>
    <n v="1"/>
    <x v="400"/>
    <d v="2014-05-16T22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s v="documentary"/>
    <n v="1"/>
    <x v="401"/>
    <d v="2011-08-07T15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s v="documentary"/>
    <n v="1"/>
    <x v="402"/>
    <d v="2015-11-05T08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s v="documentary"/>
    <n v="1"/>
    <x v="403"/>
    <d v="2011-08-10T02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s v="documentary"/>
    <n v="1"/>
    <x v="404"/>
    <d v="2014-02-05T18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s v="documentary"/>
    <n v="1"/>
    <x v="405"/>
    <d v="2014-03-05T21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s v="documentary"/>
    <n v="1"/>
    <x v="406"/>
    <d v="2011-05-09T00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s v="documentary"/>
    <n v="1"/>
    <x v="407"/>
    <d v="2011-11-19T16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s v="documentary"/>
    <n v="1"/>
    <x v="408"/>
    <d v="2013-11-05T13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  <n v="1"/>
    <x v="409"/>
    <d v="2016-07-22T15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s v="documentary"/>
    <n v="1"/>
    <x v="410"/>
    <d v="2015-06-18T18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s v="documentary"/>
    <n v="1"/>
    <x v="411"/>
    <d v="2013-12-22T00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s v="documentary"/>
    <n v="1"/>
    <x v="412"/>
    <d v="2012-07-25T12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s v="documentary"/>
    <n v="1"/>
    <x v="413"/>
    <d v="2012-07-19T16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s v="documentary"/>
    <n v="1"/>
    <x v="414"/>
    <d v="2013-10-11T20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s v="documentary"/>
    <n v="1"/>
    <x v="415"/>
    <d v="2014-10-17T07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s v="documentary"/>
    <n v="1"/>
    <x v="416"/>
    <d v="2014-02-08T04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s v="documentary"/>
    <n v="1"/>
    <x v="417"/>
    <d v="2013-04-07T23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  <n v="1"/>
    <x v="418"/>
    <d v="2015-07-23T01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s v="documentary"/>
    <n v="1"/>
    <x v="419"/>
    <d v="2013-06-29T15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s v="animation"/>
    <n v="1"/>
    <x v="420"/>
    <d v="2014-03-13T23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s v="animation"/>
    <n v="1"/>
    <x v="421"/>
    <d v="2015-08-21T06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s v="animation"/>
    <n v="1"/>
    <x v="422"/>
    <d v="2014-09-11T01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s v="animation"/>
    <n v="1"/>
    <x v="423"/>
    <d v="2013-06-05T17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  <n v="1"/>
    <x v="424"/>
    <d v="2012-03-26T03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s v="animation"/>
    <n v="1"/>
    <x v="425"/>
    <d v="2015-11-27T16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s v="animation"/>
    <n v="1"/>
    <x v="426"/>
    <d v="2016-03-01T12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n v="1"/>
    <x v="427"/>
    <d v="2015-10-22T13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  <n v="1"/>
    <x v="428"/>
    <d v="2014-06-16T17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n v="1"/>
    <x v="429"/>
    <d v="2009-11-26T23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  <n v="1"/>
    <x v="430"/>
    <d v="2013-09-10T21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s v="animation"/>
    <n v="1"/>
    <x v="431"/>
    <d v="2016-07-05T15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  <n v="1"/>
    <x v="432"/>
    <d v="2015-10-21T12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n v="1"/>
    <x v="433"/>
    <d v="2015-10-11T10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  <n v="1"/>
    <x v="434"/>
    <d v="2013-12-01T16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  <n v="1"/>
    <x v="435"/>
    <d v="2013-09-13T12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n v="1"/>
    <x v="436"/>
    <d v="2013-07-31T03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n v="1"/>
    <x v="437"/>
    <d v="2016-10-08T02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s v="animation"/>
    <n v="1"/>
    <x v="438"/>
    <d v="2015-11-18T02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n v="1"/>
    <x v="439"/>
    <d v="2014-10-17T13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  <n v="1"/>
    <x v="440"/>
    <d v="2016-03-24T17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n v="1"/>
    <x v="441"/>
    <d v="2013-11-02T14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s v="animation"/>
    <n v="1"/>
    <x v="442"/>
    <d v="2015-02-19T16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  <n v="1"/>
    <x v="443"/>
    <d v="2014-02-09T19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  <n v="1"/>
    <x v="444"/>
    <d v="2012-02-15T16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  <n v="1"/>
    <x v="445"/>
    <d v="2015-05-21T03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s v="animation"/>
    <n v="1"/>
    <x v="446"/>
    <d v="2015-03-03T21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  <n v="1"/>
    <x v="447"/>
    <d v="2013-03-23T07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s v="animation"/>
    <n v="1"/>
    <x v="448"/>
    <d v="2014-05-14T13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  <n v="1"/>
    <x v="449"/>
    <d v="2013-10-17T08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s v="animation"/>
    <n v="1"/>
    <x v="450"/>
    <d v="2014-02-14T17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n v="1"/>
    <x v="451"/>
    <d v="2014-01-25T12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  <n v="1"/>
    <x v="452"/>
    <d v="2015-05-13T11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  <n v="1"/>
    <x v="453"/>
    <d v="2015-02-19T14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  <n v="1"/>
    <x v="454"/>
    <d v="2014-11-26T08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  <n v="1"/>
    <x v="455"/>
    <d v="2012-04-16T19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s v="animation"/>
    <n v="1"/>
    <x v="456"/>
    <d v="2013-10-21T22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n v="1"/>
    <x v="457"/>
    <d v="2014-08-16T13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s v="animation"/>
    <n v="1"/>
    <x v="458"/>
    <d v="2013-05-14T11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  <n v="1"/>
    <x v="459"/>
    <d v="2011-11-13T11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  <n v="1"/>
    <x v="460"/>
    <d v="2014-05-31T23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n v="1"/>
    <x v="461"/>
    <d v="2013-06-02T15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n v="1"/>
    <x v="462"/>
    <d v="2011-08-09T22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s v="animation"/>
    <n v="1"/>
    <x v="463"/>
    <d v="2011-09-24T12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  <n v="1"/>
    <x v="464"/>
    <d v="2016-05-18T15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  <n v="1"/>
    <x v="465"/>
    <d v="2014-06-26T21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s v="animation"/>
    <n v="1"/>
    <x v="466"/>
    <d v="2012-09-07T17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s v="animation"/>
    <n v="1"/>
    <x v="467"/>
    <d v="2012-09-28T11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n v="1"/>
    <x v="468"/>
    <d v="2012-07-10T22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n v="1"/>
    <x v="469"/>
    <d v="2014-09-05T18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  <n v="1"/>
    <x v="470"/>
    <d v="2014-01-15T23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s v="animation"/>
    <n v="1"/>
    <x v="471"/>
    <d v="2014-04-19T11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  <n v="1"/>
    <x v="472"/>
    <d v="2014-08-23T17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  <n v="1"/>
    <x v="473"/>
    <d v="2014-09-17T11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  <n v="1"/>
    <x v="474"/>
    <d v="2017-02-17T02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n v="1"/>
    <x v="475"/>
    <d v="2015-05-05T21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s v="animation"/>
    <n v="1"/>
    <x v="476"/>
    <d v="2014-06-02T22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n v="1"/>
    <x v="477"/>
    <d v="2012-05-18T15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n v="1"/>
    <x v="478"/>
    <d v="2015-04-01T15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  <n v="1"/>
    <x v="479"/>
    <d v="2014-11-21T05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s v="animation"/>
    <n v="1"/>
    <x v="480"/>
    <d v="2013-08-09T07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s v="animation"/>
    <n v="1"/>
    <x v="481"/>
    <d v="2012-10-10T11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  <n v="1"/>
    <x v="482"/>
    <d v="2016-04-14T09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s v="animation"/>
    <n v="1"/>
    <x v="483"/>
    <d v="2013-01-28T23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s v="animation"/>
    <n v="1"/>
    <x v="484"/>
    <d v="2015-11-05T18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s v="animation"/>
    <n v="1"/>
    <x v="485"/>
    <d v="2013-05-17T07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  <n v="1"/>
    <x v="486"/>
    <d v="2014-06-01T17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n v="1"/>
    <x v="487"/>
    <d v="2016-12-25T10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n v="1"/>
    <x v="488"/>
    <d v="2017-01-08T20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s v="animation"/>
    <n v="1"/>
    <x v="489"/>
    <d v="2012-01-05T06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n v="1"/>
    <x v="490"/>
    <d v="2012-08-22T18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n v="1"/>
    <x v="491"/>
    <d v="2016-01-27T18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n v="1"/>
    <x v="492"/>
    <d v="2016-10-12T19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n v="1"/>
    <x v="493"/>
    <d v="2015-05-20T12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s v="animation"/>
    <n v="1"/>
    <x v="494"/>
    <d v="2014-07-02T22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n v="1"/>
    <x v="495"/>
    <d v="2015-07-16T14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  <n v="1"/>
    <x v="496"/>
    <d v="2014-02-10T17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  <n v="1"/>
    <x v="497"/>
    <d v="2014-12-25T00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s v="animation"/>
    <n v="1"/>
    <x v="498"/>
    <d v="2011-12-23T13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s v="animation"/>
    <n v="1"/>
    <x v="499"/>
    <d v="2009-10-12T15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  <n v="1"/>
    <x v="500"/>
    <d v="2010-05-08T17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n v="1"/>
    <x v="501"/>
    <d v="2011-07-09T00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  <n v="1"/>
    <x v="502"/>
    <d v="2012-03-18T07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s v="animation"/>
    <n v="1"/>
    <x v="503"/>
    <d v="2015-01-17T07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  <n v="1"/>
    <x v="504"/>
    <d v="2012-04-10T17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s v="animation"/>
    <n v="1"/>
    <x v="505"/>
    <d v="2015-12-24T21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  <n v="1"/>
    <x v="506"/>
    <d v="2013-08-10T08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  <n v="1"/>
    <x v="507"/>
    <d v="2012-10-19T18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s v="animation"/>
    <n v="1"/>
    <x v="508"/>
    <d v="2012-05-25T09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  <n v="1"/>
    <x v="509"/>
    <d v="2015-06-28T10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n v="1"/>
    <x v="510"/>
    <d v="2016-02-29T23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  <n v="1"/>
    <x v="511"/>
    <d v="2013-04-06T01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  <n v="1"/>
    <x v="512"/>
    <d v="2016-11-20T13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s v="animation"/>
    <n v="1"/>
    <x v="513"/>
    <d v="2016-08-15T02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s v="animation"/>
    <n v="1"/>
    <x v="514"/>
    <d v="2014-08-09T09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s v="animation"/>
    <n v="1"/>
    <x v="515"/>
    <d v="2015-12-29T06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n v="1"/>
    <x v="516"/>
    <d v="2015-05-27T13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s v="animation"/>
    <n v="1"/>
    <x v="517"/>
    <d v="2017-02-02T09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n v="1"/>
    <x v="518"/>
    <d v="2015-09-06T09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s v="animation"/>
    <n v="1"/>
    <x v="519"/>
    <d v="2012-12-05T04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s v="plays"/>
    <n v="1"/>
    <x v="520"/>
    <d v="2015-12-10T11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s v="plays"/>
    <n v="1"/>
    <x v="521"/>
    <d v="2016-10-31T23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s v="plays"/>
    <n v="1"/>
    <x v="522"/>
    <d v="2016-03-20T18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s v="plays"/>
    <n v="1"/>
    <x v="523"/>
    <d v="2015-09-20T22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s v="plays"/>
    <n v="1"/>
    <x v="524"/>
    <d v="2016-06-01T12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  <n v="1"/>
    <x v="525"/>
    <d v="2014-09-13T04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s v="plays"/>
    <n v="1"/>
    <x v="526"/>
    <d v="2015-08-07T12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s v="plays"/>
    <n v="1"/>
    <x v="527"/>
    <d v="2017-02-17T11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s v="plays"/>
    <n v="1"/>
    <x v="528"/>
    <d v="2015-06-21T16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s v="plays"/>
    <n v="1"/>
    <x v="529"/>
    <d v="2017-01-11T00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s v="plays"/>
    <n v="1"/>
    <x v="530"/>
    <d v="2015-06-23T21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s v="plays"/>
    <n v="1"/>
    <x v="531"/>
    <d v="2016-12-17T01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s v="plays"/>
    <n v="1"/>
    <x v="532"/>
    <d v="2016-05-12T19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s v="plays"/>
    <n v="1"/>
    <x v="533"/>
    <d v="2016-05-16T05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s v="plays"/>
    <n v="1"/>
    <x v="534"/>
    <d v="2015-11-01T18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s v="plays"/>
    <n v="1"/>
    <x v="535"/>
    <d v="2017-01-06T08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s v="plays"/>
    <n v="1"/>
    <x v="536"/>
    <d v="2015-08-03T13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s v="plays"/>
    <n v="1"/>
    <x v="537"/>
    <d v="2015-11-04T14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s v="plays"/>
    <n v="1"/>
    <x v="538"/>
    <d v="2016-05-13T14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s v="plays"/>
    <n v="1"/>
    <x v="539"/>
    <d v="2016-07-04T20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s v="web"/>
    <n v="1"/>
    <x v="540"/>
    <d v="2015-02-04T14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s v="web"/>
    <n v="1"/>
    <x v="541"/>
    <d v="2015-10-28T20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s v="web"/>
    <n v="1"/>
    <x v="542"/>
    <d v="2016-05-03T11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s v="web"/>
    <n v="1"/>
    <x v="543"/>
    <d v="2014-10-31T21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  <n v="1"/>
    <x v="544"/>
    <d v="2016-07-04T10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s v="web"/>
    <n v="1"/>
    <x v="545"/>
    <d v="2015-11-15T10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s v="web"/>
    <n v="1"/>
    <x v="546"/>
    <d v="2015-10-17T11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n v="1"/>
    <x v="547"/>
    <d v="2016-02-10T11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s v="web"/>
    <n v="1"/>
    <x v="548"/>
    <d v="2015-10-29T16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s v="web"/>
    <n v="1"/>
    <x v="549"/>
    <d v="2015-07-08T10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  <n v="1"/>
    <x v="550"/>
    <d v="2017-01-31T00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s v="web"/>
    <n v="1"/>
    <x v="551"/>
    <d v="2015-08-01T12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n v="1"/>
    <x v="552"/>
    <d v="2016-01-09T09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s v="web"/>
    <n v="1"/>
    <x v="553"/>
    <d v="2014-11-14T13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s v="web"/>
    <n v="1"/>
    <x v="554"/>
    <d v="2014-10-19T11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n v="1"/>
    <x v="555"/>
    <d v="2016-06-12T03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  <n v="1"/>
    <x v="556"/>
    <d v="2016-01-06T15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  <n v="1"/>
    <x v="557"/>
    <d v="2016-12-02T18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n v="1"/>
    <x v="558"/>
    <d v="2015-03-24T15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s v="web"/>
    <n v="1"/>
    <x v="559"/>
    <d v="2015-12-13T01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s v="web"/>
    <n v="1"/>
    <x v="560"/>
    <d v="2014-12-17T13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s v="web"/>
    <n v="1"/>
    <x v="561"/>
    <d v="2015-10-26T10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n v="1"/>
    <x v="562"/>
    <d v="2016-12-18T04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s v="web"/>
    <n v="1"/>
    <x v="563"/>
    <d v="2015-02-16T20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s v="web"/>
    <n v="1"/>
    <x v="564"/>
    <d v="2016-03-12T17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n v="1"/>
    <x v="565"/>
    <d v="2015-07-10T13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s v="web"/>
    <n v="1"/>
    <x v="566"/>
    <d v="2016-07-14T11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n v="1"/>
    <x v="567"/>
    <d v="2015-01-01T15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  <n v="1"/>
    <x v="568"/>
    <d v="2016-01-16T06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  <n v="1"/>
    <x v="569"/>
    <d v="2016-01-01T15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s v="web"/>
    <n v="1"/>
    <x v="570"/>
    <d v="2016-02-18T14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s v="web"/>
    <n v="1"/>
    <x v="571"/>
    <d v="2015-07-26T22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n v="1"/>
    <x v="572"/>
    <d v="2015-11-04T13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s v="web"/>
    <n v="1"/>
    <x v="573"/>
    <d v="2015-01-17T20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s v="web"/>
    <n v="1"/>
    <x v="574"/>
    <d v="2016-10-19T05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s v="web"/>
    <n v="1"/>
    <x v="575"/>
    <d v="2015-06-13T11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s v="web"/>
    <n v="1"/>
    <x v="576"/>
    <d v="2015-03-28T05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  <n v="1"/>
    <x v="577"/>
    <d v="2016-05-20T09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s v="web"/>
    <n v="1"/>
    <x v="578"/>
    <d v="2015-09-07T08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s v="web"/>
    <n v="1"/>
    <x v="579"/>
    <d v="2014-12-25T15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s v="web"/>
    <n v="1"/>
    <x v="580"/>
    <d v="2016-09-22T16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n v="1"/>
    <x v="581"/>
    <d v="2015-08-01T19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n v="1"/>
    <x v="582"/>
    <d v="2015-03-15T13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s v="web"/>
    <n v="1"/>
    <x v="583"/>
    <d v="2015-03-19T16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  <n v="1"/>
    <x v="584"/>
    <d v="2015-03-16T11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n v="1"/>
    <x v="585"/>
    <d v="2015-11-30T19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s v="web"/>
    <n v="1"/>
    <x v="586"/>
    <d v="2015-02-15T15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s v="web"/>
    <n v="1"/>
    <x v="587"/>
    <d v="2015-04-16T13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s v="web"/>
    <n v="1"/>
    <x v="588"/>
    <d v="2016-11-17T14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s v="web"/>
    <n v="1"/>
    <x v="589"/>
    <d v="2015-07-08T09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s v="web"/>
    <n v="1"/>
    <x v="590"/>
    <d v="2016-02-08T08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s v="web"/>
    <n v="1"/>
    <x v="591"/>
    <d v="2015-07-22T08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s v="web"/>
    <n v="1"/>
    <x v="592"/>
    <d v="2014-12-03T00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s v="web"/>
    <n v="1"/>
    <x v="593"/>
    <d v="2015-04-06T10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s v="web"/>
    <n v="1"/>
    <x v="594"/>
    <d v="2016-04-16T13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s v="web"/>
    <n v="1"/>
    <x v="595"/>
    <d v="2015-05-03T20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s v="web"/>
    <n v="1"/>
    <x v="596"/>
    <d v="2016-11-02T16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s v="web"/>
    <n v="1"/>
    <x v="597"/>
    <d v="2016-07-31T11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s v="web"/>
    <n v="1"/>
    <x v="598"/>
    <d v="2014-12-04T19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s v="web"/>
    <n v="1"/>
    <x v="599"/>
    <d v="2015-03-08T10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  <n v="1"/>
    <x v="600"/>
    <d v="2015-05-09T14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s v="web"/>
    <n v="1"/>
    <x v="601"/>
    <d v="2014-12-26T15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n v="1"/>
    <x v="602"/>
    <d v="2015-06-18T14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s v="web"/>
    <n v="1"/>
    <x v="603"/>
    <d v="2014-08-14T10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n v="1"/>
    <x v="604"/>
    <d v="2014-08-27T19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s v="web"/>
    <n v="1"/>
    <x v="605"/>
    <d v="2015-08-23T03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  <n v="1"/>
    <x v="606"/>
    <d v="2015-05-24T10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n v="1"/>
    <x v="607"/>
    <d v="2015-11-22T15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  <n v="1"/>
    <x v="608"/>
    <d v="2015-06-15T17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s v="web"/>
    <n v="1"/>
    <x v="609"/>
    <d v="2015-11-28T20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n v="1"/>
    <x v="610"/>
    <d v="2015-04-22T14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n v="1"/>
    <x v="611"/>
    <d v="2016-01-19T08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n v="1"/>
    <x v="612"/>
    <d v="2016-09-01T19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s v="web"/>
    <n v="1"/>
    <x v="613"/>
    <d v="2015-09-30T23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n v="1"/>
    <x v="614"/>
    <d v="2016-06-23T20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n v="1"/>
    <x v="615"/>
    <d v="2015-09-24T21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n v="1"/>
    <x v="616"/>
    <d v="2017-02-25T04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  <n v="1"/>
    <x v="617"/>
    <d v="2015-05-08T03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n v="1"/>
    <x v="618"/>
    <d v="2015-12-09T14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s v="web"/>
    <n v="1"/>
    <x v="619"/>
    <d v="2014-11-25T11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  <n v="1"/>
    <x v="620"/>
    <d v="2014-08-25T12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s v="web"/>
    <n v="1"/>
    <x v="621"/>
    <d v="2016-07-07T18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s v="web"/>
    <n v="1"/>
    <x v="622"/>
    <d v="2016-07-01T13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n v="1"/>
    <x v="623"/>
    <d v="2015-05-27T19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n v="1"/>
    <x v="624"/>
    <d v="2015-05-14T18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n v="1"/>
    <x v="625"/>
    <d v="2017-03-26T15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s v="web"/>
    <n v="1"/>
    <x v="626"/>
    <d v="2015-08-15T08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s v="web"/>
    <n v="1"/>
    <x v="627"/>
    <d v="2016-03-14T18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n v="1"/>
    <x v="628"/>
    <d v="2014-07-13T11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s v="web"/>
    <n v="1"/>
    <x v="629"/>
    <d v="2016-05-14T10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s v="web"/>
    <n v="1"/>
    <x v="630"/>
    <d v="2015-09-06T00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s v="web"/>
    <n v="1"/>
    <x v="631"/>
    <d v="2016-05-28T13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n v="1"/>
    <x v="632"/>
    <d v="2015-11-25T11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s v="web"/>
    <n v="1"/>
    <x v="633"/>
    <d v="2016-06-17T18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s v="web"/>
    <n v="1"/>
    <x v="634"/>
    <d v="2015-02-26T17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s v="web"/>
    <n v="1"/>
    <x v="635"/>
    <d v="2015-04-11T21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  <n v="1"/>
    <x v="636"/>
    <d v="2015-06-06T05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n v="1"/>
    <x v="637"/>
    <d v="2017-02-25T18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s v="web"/>
    <n v="1"/>
    <x v="638"/>
    <d v="2017-03-25T08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s v="web"/>
    <n v="1"/>
    <x v="639"/>
    <d v="2014-10-13T08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s v="wearables"/>
    <n v="1"/>
    <x v="640"/>
    <d v="2016-11-24T18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s v="wearables"/>
    <n v="1"/>
    <x v="641"/>
    <d v="2015-08-13T08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s v="wearables"/>
    <n v="1"/>
    <x v="642"/>
    <d v="2015-08-19T10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s v="wearables"/>
    <n v="1"/>
    <x v="643"/>
    <d v="2015-05-31T10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s v="wearables"/>
    <n v="1"/>
    <x v="644"/>
    <d v="2014-10-28T20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s v="wearables"/>
    <n v="1"/>
    <x v="645"/>
    <d v="2016-08-11T19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s v="wearables"/>
    <n v="1"/>
    <x v="646"/>
    <d v="2014-08-11T15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s v="wearables"/>
    <n v="1"/>
    <x v="647"/>
    <d v="2016-03-17T12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s v="wearables"/>
    <n v="1"/>
    <x v="648"/>
    <d v="2014-10-14T11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s v="wearables"/>
    <n v="1"/>
    <x v="649"/>
    <d v="2014-09-16T16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s v="wearables"/>
    <n v="1"/>
    <x v="650"/>
    <d v="2014-12-18T20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s v="wearables"/>
    <n v="1"/>
    <x v="651"/>
    <d v="2014-12-12T19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s v="wearables"/>
    <n v="1"/>
    <x v="652"/>
    <d v="2016-12-01T12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s v="wearables"/>
    <n v="1"/>
    <x v="653"/>
    <d v="2015-08-20T09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s v="wearables"/>
    <n v="1"/>
    <x v="654"/>
    <d v="2015-07-08T17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s v="wearables"/>
    <n v="1"/>
    <x v="655"/>
    <d v="2015-03-12T16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s v="wearables"/>
    <n v="1"/>
    <x v="656"/>
    <d v="2016-04-17T13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s v="wearables"/>
    <n v="1"/>
    <x v="657"/>
    <d v="2015-12-23T15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s v="wearables"/>
    <n v="1"/>
    <x v="658"/>
    <d v="2015-07-26T13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s v="wearables"/>
    <n v="1"/>
    <x v="659"/>
    <d v="2015-08-23T09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s v="wearables"/>
    <n v="1"/>
    <x v="660"/>
    <d v="2014-11-09T13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s v="wearables"/>
    <n v="1"/>
    <x v="661"/>
    <d v="2016-10-23T10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  <n v="1"/>
    <x v="662"/>
    <d v="2015-01-16T05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  <n v="1"/>
    <x v="663"/>
    <d v="2015-07-18T15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s v="wearables"/>
    <n v="1"/>
    <x v="664"/>
    <d v="2015-04-13T10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s v="wearables"/>
    <n v="1"/>
    <x v="665"/>
    <d v="2017-01-13T12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  <n v="1"/>
    <x v="666"/>
    <d v="2014-08-17T14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s v="wearables"/>
    <n v="1"/>
    <x v="667"/>
    <d v="2016-10-29T03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  <n v="1"/>
    <x v="668"/>
    <d v="2015-05-11T14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  <n v="1"/>
    <x v="669"/>
    <d v="2016-07-06T10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s v="wearables"/>
    <n v="1"/>
    <x v="670"/>
    <d v="2016-06-19T03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s v="wearables"/>
    <n v="1"/>
    <x v="671"/>
    <d v="2015-01-13T2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s v="wearables"/>
    <n v="1"/>
    <x v="672"/>
    <d v="2014-12-31T23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s v="wearables"/>
    <n v="1"/>
    <x v="673"/>
    <d v="2014-09-01T15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  <n v="1"/>
    <x v="674"/>
    <d v="2014-08-11T21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s v="wearables"/>
    <n v="1"/>
    <x v="675"/>
    <d v="2015-01-01T01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s v="wearables"/>
    <n v="1"/>
    <x v="676"/>
    <d v="2015-02-07T13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  <n v="1"/>
    <x v="677"/>
    <d v="2016-06-28T04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s v="wearables"/>
    <n v="1"/>
    <x v="678"/>
    <d v="2016-05-21T04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s v="wearables"/>
    <n v="1"/>
    <x v="679"/>
    <d v="2016-09-03T11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s v="wearables"/>
    <n v="1"/>
    <x v="680"/>
    <d v="2014-09-17T07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  <n v="1"/>
    <x v="681"/>
    <d v="2016-10-26T14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s v="wearables"/>
    <n v="1"/>
    <x v="682"/>
    <d v="2017-03-14T12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s v="wearables"/>
    <n v="1"/>
    <x v="683"/>
    <d v="2016-10-31T16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s v="wearables"/>
    <n v="1"/>
    <x v="684"/>
    <d v="2014-07-24T22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  <n v="1"/>
    <x v="685"/>
    <d v="2015-01-12T15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n v="1"/>
    <x v="686"/>
    <d v="2015-08-03T11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s v="wearables"/>
    <n v="1"/>
    <x v="687"/>
    <d v="2017-02-05T13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  <n v="1"/>
    <x v="688"/>
    <d v="2015-10-14T21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s v="wearables"/>
    <n v="1"/>
    <x v="689"/>
    <d v="2016-12-07T23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s v="wearables"/>
    <n v="1"/>
    <x v="690"/>
    <d v="2016-09-09T01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  <n v="1"/>
    <x v="691"/>
    <d v="2015-06-30T19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s v="wearables"/>
    <n v="1"/>
    <x v="692"/>
    <d v="2016-12-22T04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s v="wearables"/>
    <n v="1"/>
    <x v="693"/>
    <d v="2015-04-30T14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s v="wearables"/>
    <n v="1"/>
    <x v="694"/>
    <d v="2017-02-01T10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s v="wearables"/>
    <n v="1"/>
    <x v="695"/>
    <d v="2014-10-31T07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  <n v="1"/>
    <x v="696"/>
    <d v="2014-07-25T17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s v="wearables"/>
    <n v="1"/>
    <x v="697"/>
    <d v="2016-02-03T07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s v="wearables"/>
    <n v="1"/>
    <x v="698"/>
    <d v="2014-09-17T21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s v="wearables"/>
    <n v="1"/>
    <x v="699"/>
    <d v="2013-11-22T11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  <n v="1"/>
    <x v="700"/>
    <d v="2017-01-10T11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s v="wearables"/>
    <n v="1"/>
    <x v="701"/>
    <d v="2014-07-23T10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s v="wearables"/>
    <n v="1"/>
    <x v="702"/>
    <d v="2016-11-24T13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s v="wearables"/>
    <n v="1"/>
    <x v="703"/>
    <d v="2017-01-31T18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  <n v="1"/>
    <x v="704"/>
    <d v="2017-02-19T23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  <n v="1"/>
    <x v="705"/>
    <d v="2017-01-21T06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n v="1"/>
    <x v="706"/>
    <d v="2016-12-14T13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s v="wearables"/>
    <n v="1"/>
    <x v="707"/>
    <d v="2017-01-01T10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s v="wearables"/>
    <n v="1"/>
    <x v="708"/>
    <d v="2014-09-13T08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  <n v="1"/>
    <x v="709"/>
    <d v="2014-12-04T19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n v="1"/>
    <x v="710"/>
    <d v="2014-08-19T19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s v="wearables"/>
    <n v="1"/>
    <x v="711"/>
    <d v="2016-12-14T07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  <n v="1"/>
    <x v="712"/>
    <d v="2016-02-14T11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  <n v="1"/>
    <x v="713"/>
    <d v="2016-06-05T07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s v="wearables"/>
    <n v="1"/>
    <x v="714"/>
    <d v="2017-02-28T13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  <n v="1"/>
    <x v="715"/>
    <d v="2015-11-04T22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s v="wearables"/>
    <n v="1"/>
    <x v="716"/>
    <d v="2014-11-30T19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  <n v="1"/>
    <x v="717"/>
    <d v="2014-09-05T15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  <n v="1"/>
    <x v="718"/>
    <d v="2017-02-18T00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  <n v="1"/>
    <x v="719"/>
    <d v="2016-02-22T19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s v="nonfiction"/>
    <n v="1"/>
    <x v="720"/>
    <d v="2012-01-29T10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s v="nonfiction"/>
    <n v="1"/>
    <x v="721"/>
    <d v="2014-08-01T08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s v="nonfiction"/>
    <n v="1"/>
    <x v="722"/>
    <d v="2012-04-08T13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s v="nonfiction"/>
    <n v="1"/>
    <x v="723"/>
    <d v="2015-07-29T22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s v="nonfiction"/>
    <n v="1"/>
    <x v="724"/>
    <d v="2011-06-30T10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s v="nonfiction"/>
    <n v="1"/>
    <x v="725"/>
    <d v="2015-12-13T10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s v="nonfiction"/>
    <n v="1"/>
    <x v="726"/>
    <d v="2013-04-11T20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s v="nonfiction"/>
    <n v="1"/>
    <x v="727"/>
    <d v="2013-01-14T16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s v="nonfiction"/>
    <n v="1"/>
    <x v="728"/>
    <d v="2011-08-21T15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s v="nonfiction"/>
    <n v="1"/>
    <x v="729"/>
    <d v="2012-09-18T23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s v="nonfiction"/>
    <n v="1"/>
    <x v="730"/>
    <d v="2011-12-07T12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s v="nonfiction"/>
    <n v="1"/>
    <x v="731"/>
    <d v="2012-01-22T01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s v="nonfiction"/>
    <n v="1"/>
    <x v="732"/>
    <d v="2013-09-29T05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s v="nonfiction"/>
    <n v="1"/>
    <x v="733"/>
    <d v="2013-12-20T05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s v="nonfiction"/>
    <n v="1"/>
    <x v="734"/>
    <d v="2015-05-09T00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s v="nonfiction"/>
    <n v="1"/>
    <x v="735"/>
    <d v="2014-12-03T19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s v="nonfiction"/>
    <n v="1"/>
    <x v="736"/>
    <d v="2013-11-20T23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s v="nonfiction"/>
    <n v="1"/>
    <x v="737"/>
    <d v="2014-02-14T15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s v="nonfiction"/>
    <n v="1"/>
    <x v="738"/>
    <d v="2014-11-30T23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s v="nonfiction"/>
    <n v="1"/>
    <x v="739"/>
    <d v="2014-08-11T07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s v="nonfiction"/>
    <n v="1"/>
    <x v="740"/>
    <d v="2015-06-20T22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s v="nonfiction"/>
    <n v="1"/>
    <x v="741"/>
    <d v="2013-06-11T10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s v="nonfiction"/>
    <n v="1"/>
    <x v="742"/>
    <d v="2014-03-21T16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s v="nonfiction"/>
    <n v="1"/>
    <x v="743"/>
    <d v="2012-04-16T16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s v="nonfiction"/>
    <n v="1"/>
    <x v="744"/>
    <d v="2012-12-13T17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s v="nonfiction"/>
    <n v="1"/>
    <x v="745"/>
    <d v="2013-05-03T08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s v="nonfiction"/>
    <n v="1"/>
    <x v="746"/>
    <d v="2012-09-22T22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s v="nonfiction"/>
    <n v="1"/>
    <x v="747"/>
    <d v="2015-01-15T05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s v="nonfiction"/>
    <n v="1"/>
    <x v="748"/>
    <d v="2014-08-10T15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s v="nonfiction"/>
    <n v="1"/>
    <x v="749"/>
    <d v="2017-01-28T17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s v="nonfiction"/>
    <n v="1"/>
    <x v="750"/>
    <d v="2013-02-24T16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s v="nonfiction"/>
    <n v="1"/>
    <x v="751"/>
    <d v="2011-08-04T10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s v="nonfiction"/>
    <n v="1"/>
    <x v="752"/>
    <d v="2016-10-16T06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s v="nonfiction"/>
    <n v="1"/>
    <x v="753"/>
    <d v="2015-02-14T09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s v="nonfiction"/>
    <n v="1"/>
    <x v="754"/>
    <d v="2013-01-05T12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s v="nonfiction"/>
    <n v="1"/>
    <x v="755"/>
    <d v="2013-05-19T19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s v="nonfiction"/>
    <n v="1"/>
    <x v="756"/>
    <d v="2011-04-18T12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s v="nonfiction"/>
    <n v="1"/>
    <x v="757"/>
    <d v="2012-12-05T20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s v="nonfiction"/>
    <n v="1"/>
    <x v="758"/>
    <d v="2010-10-08T15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s v="nonfiction"/>
    <n v="1"/>
    <x v="759"/>
    <d v="2014-07-09T02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n v="1"/>
    <x v="760"/>
    <d v="2016-11-26T14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s v="fiction"/>
    <n v="1"/>
    <x v="761"/>
    <d v="2014-02-02T13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n v="1"/>
    <x v="762"/>
    <d v="2016-12-04T01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  <n v="1"/>
    <x v="763"/>
    <d v="2013-08-15T05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n v="1"/>
    <x v="764"/>
    <d v="2015-09-09T23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s v="fiction"/>
    <n v="1"/>
    <x v="765"/>
    <d v="2014-10-19T08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n v="1"/>
    <x v="766"/>
    <d v="2015-02-16T13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  <n v="1"/>
    <x v="767"/>
    <d v="2015-05-20T22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n v="1"/>
    <x v="768"/>
    <d v="2013-12-15T23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s v="fiction"/>
    <n v="1"/>
    <x v="769"/>
    <d v="2013-12-26T18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n v="1"/>
    <x v="770"/>
    <d v="2013-02-24T18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  <n v="1"/>
    <x v="771"/>
    <d v="2016-01-30T14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  <n v="1"/>
    <x v="772"/>
    <d v="2009-10-31T22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  <n v="1"/>
    <x v="773"/>
    <d v="2015-05-10T18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  <n v="1"/>
    <x v="774"/>
    <d v="2014-02-23T13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  <n v="1"/>
    <x v="775"/>
    <d v="2011-12-15T20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s v="fiction"/>
    <n v="1"/>
    <x v="776"/>
    <d v="2015-10-11T00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  <n v="1"/>
    <x v="777"/>
    <d v="2013-07-31T18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  <n v="1"/>
    <x v="778"/>
    <d v="2014-04-30T11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s v="fiction"/>
    <n v="1"/>
    <x v="779"/>
    <d v="2010-10-14T23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s v="rock"/>
    <n v="1"/>
    <x v="780"/>
    <d v="2011-05-03T11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s v="rock"/>
    <n v="1"/>
    <x v="781"/>
    <d v="2013-06-07T19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  <n v="1"/>
    <x v="782"/>
    <d v="2012-08-25T13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s v="rock"/>
    <n v="1"/>
    <x v="783"/>
    <d v="2012-04-27T17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  <n v="1"/>
    <x v="784"/>
    <d v="2014-03-16T21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s v="rock"/>
    <n v="1"/>
    <x v="785"/>
    <d v="2013-02-28T09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s v="rock"/>
    <n v="1"/>
    <x v="786"/>
    <d v="2012-05-11T10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s v="rock"/>
    <n v="1"/>
    <x v="787"/>
    <d v="2013-11-01T10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s v="rock"/>
    <n v="1"/>
    <x v="788"/>
    <d v="2012-07-06T22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s v="rock"/>
    <n v="1"/>
    <x v="789"/>
    <d v="2013-01-21T02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s v="rock"/>
    <n v="1"/>
    <x v="790"/>
    <d v="2013-01-31T20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s v="rock"/>
    <n v="1"/>
    <x v="791"/>
    <d v="2013-11-13T00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s v="rock"/>
    <n v="1"/>
    <x v="792"/>
    <d v="2013-11-07T16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s v="rock"/>
    <n v="1"/>
    <x v="793"/>
    <d v="2013-07-02T23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s v="rock"/>
    <n v="1"/>
    <x v="794"/>
    <d v="2011-09-05T12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s v="rock"/>
    <n v="1"/>
    <x v="795"/>
    <d v="2012-04-06T23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s v="rock"/>
    <n v="1"/>
    <x v="796"/>
    <d v="2013-09-15T16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s v="rock"/>
    <n v="1"/>
    <x v="797"/>
    <d v="2012-04-28T23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s v="rock"/>
    <n v="1"/>
    <x v="798"/>
    <d v="2014-09-30T09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s v="rock"/>
    <n v="1"/>
    <x v="799"/>
    <d v="2012-04-27T11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s v="rock"/>
    <n v="1"/>
    <x v="800"/>
    <d v="2014-09-11T05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s v="rock"/>
    <n v="1"/>
    <x v="801"/>
    <d v="2011-07-01T14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s v="rock"/>
    <n v="1"/>
    <x v="802"/>
    <d v="2012-09-16T23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s v="rock"/>
    <n v="1"/>
    <x v="803"/>
    <d v="2011-05-28T20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s v="rock"/>
    <n v="1"/>
    <x v="804"/>
    <d v="2011-07-22T22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s v="rock"/>
    <n v="1"/>
    <x v="805"/>
    <d v="2011-07-16T18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s v="rock"/>
    <n v="1"/>
    <x v="806"/>
    <d v="2011-09-07T11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s v="rock"/>
    <n v="1"/>
    <x v="807"/>
    <d v="2017-02-28T21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s v="rock"/>
    <n v="1"/>
    <x v="808"/>
    <d v="2014-12-21T23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s v="rock"/>
    <n v="1"/>
    <x v="809"/>
    <d v="2014-01-19T15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s v="rock"/>
    <n v="1"/>
    <x v="810"/>
    <d v="2012-08-31T20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s v="rock"/>
    <n v="1"/>
    <x v="811"/>
    <d v="2013-07-10T11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s v="rock"/>
    <n v="1"/>
    <x v="812"/>
    <d v="2013-03-01T08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s v="rock"/>
    <n v="1"/>
    <x v="813"/>
    <d v="2012-07-20T18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s v="rock"/>
    <n v="1"/>
    <x v="814"/>
    <d v="2011-05-31T13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s v="rock"/>
    <n v="1"/>
    <x v="815"/>
    <d v="2014-11-01T17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s v="rock"/>
    <n v="1"/>
    <x v="816"/>
    <d v="2013-04-09T01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s v="rock"/>
    <n v="1"/>
    <x v="817"/>
    <d v="2012-03-10T23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s v="rock"/>
    <n v="1"/>
    <x v="818"/>
    <d v="2012-08-07T12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s v="rock"/>
    <n v="1"/>
    <x v="819"/>
    <d v="2013-12-20T23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s v="rock"/>
    <n v="1"/>
    <x v="820"/>
    <d v="2014-06-09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s v="rock"/>
    <n v="1"/>
    <x v="821"/>
    <d v="2015-05-03T23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s v="rock"/>
    <n v="1"/>
    <x v="822"/>
    <d v="2012-10-05T17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s v="rock"/>
    <n v="1"/>
    <x v="823"/>
    <d v="2015-03-22T17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s v="rock"/>
    <n v="1"/>
    <x v="824"/>
    <d v="2010-04-18T01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s v="rock"/>
    <n v="1"/>
    <x v="825"/>
    <d v="2012-10-29T02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s v="rock"/>
    <n v="1"/>
    <x v="826"/>
    <d v="2012-03-25T18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s v="rock"/>
    <n v="1"/>
    <x v="827"/>
    <d v="2012-02-14T14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s v="rock"/>
    <n v="1"/>
    <x v="828"/>
    <d v="2012-06-25T11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  <n v="1"/>
    <x v="829"/>
    <d v="2016-07-13T14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s v="rock"/>
    <n v="1"/>
    <x v="830"/>
    <d v="2013-03-22T06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s v="rock"/>
    <n v="1"/>
    <x v="831"/>
    <d v="2012-04-27T10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s v="rock"/>
    <n v="1"/>
    <x v="832"/>
    <d v="2012-01-21T03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s v="rock"/>
    <n v="1"/>
    <x v="833"/>
    <d v="2014-04-19T16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s v="rock"/>
    <n v="1"/>
    <x v="834"/>
    <d v="2013-06-30T22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s v="rock"/>
    <n v="1"/>
    <x v="835"/>
    <d v="2012-05-18T22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s v="rock"/>
    <n v="1"/>
    <x v="836"/>
    <d v="2013-10-06T20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s v="rock"/>
    <n v="1"/>
    <x v="837"/>
    <d v="2014-05-01T18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s v="rock"/>
    <n v="1"/>
    <x v="838"/>
    <d v="2012-01-17T16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s v="rock"/>
    <n v="1"/>
    <x v="839"/>
    <d v="2012-09-22T13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s v="metal"/>
    <n v="1"/>
    <x v="840"/>
    <d v="2016-09-24T00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s v="metal"/>
    <n v="1"/>
    <x v="841"/>
    <d v="2014-11-10T16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s v="metal"/>
    <n v="1"/>
    <x v="842"/>
    <d v="2013-10-13T22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s v="metal"/>
    <n v="1"/>
    <x v="843"/>
    <d v="2016-12-08T03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s v="metal"/>
    <n v="1"/>
    <x v="844"/>
    <d v="2014-10-31T23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s v="metal"/>
    <n v="1"/>
    <x v="845"/>
    <d v="2016-09-04T22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s v="metal"/>
    <n v="1"/>
    <x v="846"/>
    <d v="2014-03-10T09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  <n v="1"/>
    <x v="847"/>
    <d v="2015-07-10T14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  <n v="1"/>
    <x v="848"/>
    <d v="2015-04-14T14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s v="metal"/>
    <n v="1"/>
    <x v="849"/>
    <d v="2015-03-15T21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s v="metal"/>
    <n v="1"/>
    <x v="850"/>
    <d v="2016-04-24T23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s v="metal"/>
    <n v="1"/>
    <x v="851"/>
    <d v="2016-07-31T14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s v="metal"/>
    <n v="1"/>
    <x v="852"/>
    <d v="2016-10-24T16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  <n v="1"/>
    <x v="853"/>
    <d v="2015-02-16T14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s v="metal"/>
    <n v="1"/>
    <x v="854"/>
    <d v="2016-12-28T00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s v="metal"/>
    <n v="1"/>
    <x v="855"/>
    <d v="2016-07-23T22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s v="metal"/>
    <n v="1"/>
    <x v="856"/>
    <d v="2016-10-25T14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  <n v="1"/>
    <x v="857"/>
    <d v="2015-11-25T09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s v="metal"/>
    <n v="1"/>
    <x v="858"/>
    <d v="2015-04-15T17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s v="metal"/>
    <n v="1"/>
    <x v="859"/>
    <d v="2015-06-03T19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s v="jazz"/>
    <n v="1"/>
    <x v="860"/>
    <d v="2013-11-22T07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s v="jazz"/>
    <n v="1"/>
    <x v="861"/>
    <d v="2016-09-16T18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s v="jazz"/>
    <n v="1"/>
    <x v="862"/>
    <d v="2013-11-11T09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  <n v="1"/>
    <x v="863"/>
    <d v="2012-02-11T21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s v="jazz"/>
    <n v="1"/>
    <x v="864"/>
    <d v="2013-10-16T04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s v="jazz"/>
    <n v="1"/>
    <x v="865"/>
    <d v="2013-01-16T13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s v="jazz"/>
    <n v="1"/>
    <x v="866"/>
    <d v="2015-02-28T10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s v="jazz"/>
    <n v="1"/>
    <x v="867"/>
    <d v="2009-11-30T2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s v="jazz"/>
    <n v="1"/>
    <x v="868"/>
    <d v="2014-01-06T19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s v="jazz"/>
    <n v="1"/>
    <x v="869"/>
    <d v="2013-04-08T14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s v="jazz"/>
    <n v="1"/>
    <x v="870"/>
    <d v="2013-08-31T19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s v="jazz"/>
    <n v="1"/>
    <x v="871"/>
    <d v="2013-11-29T09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s v="jazz"/>
    <n v="1"/>
    <x v="872"/>
    <d v="2011-03-10T14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s v="jazz"/>
    <n v="1"/>
    <x v="873"/>
    <d v="2012-11-11T00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s v="jazz"/>
    <n v="1"/>
    <x v="874"/>
    <d v="2013-05-04T09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n v="1"/>
    <x v="875"/>
    <d v="2015-09-21T12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s v="jazz"/>
    <n v="1"/>
    <x v="876"/>
    <d v="2013-02-04T06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s v="jazz"/>
    <n v="1"/>
    <x v="877"/>
    <d v="2013-12-19T13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  <n v="1"/>
    <x v="878"/>
    <d v="2010-12-23T00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s v="jazz"/>
    <n v="1"/>
    <x v="879"/>
    <d v="2012-05-29T14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s v="indie rock"/>
    <n v="1"/>
    <x v="880"/>
    <d v="2012-10-30T02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  <n v="1"/>
    <x v="881"/>
    <d v="2012-01-14T01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s v="indie rock"/>
    <n v="1"/>
    <x v="882"/>
    <d v="2011-09-06T15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s v="indie rock"/>
    <n v="1"/>
    <x v="883"/>
    <d v="2016-03-02T17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  <n v="1"/>
    <x v="884"/>
    <d v="2012-05-11T21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s v="indie rock"/>
    <n v="1"/>
    <x v="885"/>
    <d v="2016-12-30T17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s v="indie rock"/>
    <n v="1"/>
    <x v="886"/>
    <d v="2016-09-15T15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n v="1"/>
    <x v="887"/>
    <d v="2012-05-27T18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  <n v="1"/>
    <x v="888"/>
    <d v="2011-09-01T01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  <n v="1"/>
    <x v="889"/>
    <d v="2014-10-05T13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  <n v="1"/>
    <x v="890"/>
    <d v="2013-11-21T12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s v="indie rock"/>
    <n v="1"/>
    <x v="891"/>
    <d v="2014-08-20T19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s v="indie rock"/>
    <n v="1"/>
    <x v="892"/>
    <d v="2010-07-31T23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  <n v="1"/>
    <x v="893"/>
    <d v="2015-04-01T15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s v="indie rock"/>
    <n v="1"/>
    <x v="894"/>
    <d v="2016-06-05T18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s v="indie rock"/>
    <n v="1"/>
    <x v="895"/>
    <d v="2010-10-24T22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s v="indie rock"/>
    <n v="1"/>
    <x v="896"/>
    <d v="2015-08-27T23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n v="1"/>
    <x v="897"/>
    <d v="2012-11-28T12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  <n v="1"/>
    <x v="898"/>
    <d v="2012-01-15T13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  <n v="1"/>
    <x v="899"/>
    <d v="2011-05-27T21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s v="jazz"/>
    <n v="1"/>
    <x v="900"/>
    <d v="2016-03-30T14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n v="1"/>
    <x v="901"/>
    <d v="2010-06-08T14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  <n v="1"/>
    <x v="902"/>
    <d v="2014-08-30T10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  <n v="1"/>
    <x v="903"/>
    <d v="2012-09-22T21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s v="jazz"/>
    <n v="1"/>
    <x v="904"/>
    <d v="2016-01-02T20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s v="jazz"/>
    <n v="1"/>
    <x v="905"/>
    <d v="2011-01-24T00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n v="1"/>
    <x v="906"/>
    <d v="2014-03-12T22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n v="1"/>
    <x v="907"/>
    <d v="2011-09-10T23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n v="1"/>
    <x v="908"/>
    <d v="2010-07-26T23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s v="jazz"/>
    <n v="1"/>
    <x v="909"/>
    <d v="2012-07-22T23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s v="jazz"/>
    <n v="1"/>
    <x v="910"/>
    <d v="2017-03-03T08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n v="1"/>
    <x v="911"/>
    <d v="2014-01-23T19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s v="jazz"/>
    <n v="1"/>
    <x v="912"/>
    <d v="2012-12-10T22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s v="jazz"/>
    <n v="1"/>
    <x v="913"/>
    <d v="2012-05-04T22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n v="1"/>
    <x v="914"/>
    <d v="2012-08-25T13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s v="jazz"/>
    <n v="1"/>
    <x v="915"/>
    <d v="2012-02-29T23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n v="1"/>
    <x v="916"/>
    <d v="2010-10-22T00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  <n v="1"/>
    <x v="917"/>
    <d v="2014-07-13T21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  <n v="1"/>
    <x v="918"/>
    <d v="2014-12-01T17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  <n v="1"/>
    <x v="919"/>
    <d v="2012-12-19T10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n v="1"/>
    <x v="920"/>
    <d v="2013-11-14T12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  <n v="1"/>
    <x v="921"/>
    <d v="2011-12-12T00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s v="jazz"/>
    <n v="1"/>
    <x v="922"/>
    <d v="2014-10-01T07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  <n v="1"/>
    <x v="923"/>
    <d v="2014-11-21T19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  <n v="1"/>
    <x v="924"/>
    <d v="2013-02-13T17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s v="jazz"/>
    <n v="1"/>
    <x v="925"/>
    <d v="2013-11-27T17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n v="1"/>
    <x v="926"/>
    <d v="2010-07-08T17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n v="1"/>
    <x v="927"/>
    <d v="2012-05-14T14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s v="jazz"/>
    <n v="1"/>
    <x v="928"/>
    <d v="2012-11-17T19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n v="1"/>
    <x v="929"/>
    <d v="2012-04-08T23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s v="jazz"/>
    <n v="1"/>
    <x v="930"/>
    <d v="2010-06-25T16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s v="jazz"/>
    <n v="1"/>
    <x v="931"/>
    <d v="2014-03-16T17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s v="jazz"/>
    <n v="1"/>
    <x v="932"/>
    <d v="2013-03-22T17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  <n v="1"/>
    <x v="933"/>
    <d v="2014-05-11T23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s v="jazz"/>
    <n v="1"/>
    <x v="934"/>
    <d v="2014-05-04T01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s v="jazz"/>
    <n v="1"/>
    <x v="935"/>
    <d v="2016-01-29T03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n v="1"/>
    <x v="936"/>
    <d v="2012-01-18T15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s v="jazz"/>
    <n v="1"/>
    <x v="937"/>
    <d v="2013-11-03T15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s v="jazz"/>
    <n v="1"/>
    <x v="938"/>
    <d v="2012-09-02T06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s v="jazz"/>
    <n v="1"/>
    <x v="939"/>
    <d v="2013-06-30T14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s v="wearables"/>
    <n v="1"/>
    <x v="940"/>
    <d v="2015-08-10T19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s v="wearables"/>
    <n v="1"/>
    <x v="941"/>
    <d v="2017-02-09T21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  <n v="1"/>
    <x v="942"/>
    <d v="2016-02-18T15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s v="wearables"/>
    <n v="1"/>
    <x v="943"/>
    <d v="2016-11-29T12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s v="wearables"/>
    <n v="1"/>
    <x v="944"/>
    <d v="2016-04-18T09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  <n v="1"/>
    <x v="945"/>
    <d v="2017-02-18T18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  <n v="1"/>
    <x v="946"/>
    <d v="2016-09-09T13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n v="1"/>
    <x v="947"/>
    <d v="2016-06-30T13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  <n v="1"/>
    <x v="948"/>
    <d v="2016-03-12T14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  <n v="1"/>
    <x v="949"/>
    <d v="2016-02-20T20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s v="wearables"/>
    <n v="1"/>
    <x v="950"/>
    <d v="2016-01-17T13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s v="wearables"/>
    <n v="1"/>
    <x v="951"/>
    <d v="2016-06-04T10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s v="wearables"/>
    <n v="1"/>
    <x v="952"/>
    <d v="2016-11-18T10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  <n v="1"/>
    <x v="953"/>
    <d v="2015-01-24T22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s v="wearables"/>
    <n v="1"/>
    <x v="954"/>
    <d v="2015-08-20T15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s v="wearables"/>
    <n v="1"/>
    <x v="955"/>
    <d v="2016-09-13T02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s v="wearables"/>
    <n v="1"/>
    <x v="956"/>
    <d v="2015-04-26T15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s v="wearables"/>
    <n v="1"/>
    <x v="957"/>
    <d v="2016-11-17T09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s v="wearables"/>
    <n v="1"/>
    <x v="958"/>
    <d v="2015-04-09T23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s v="wearables"/>
    <n v="1"/>
    <x v="959"/>
    <d v="2015-01-18T23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s v="wearables"/>
    <n v="1"/>
    <x v="960"/>
    <d v="2017-03-14T09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s v="wearables"/>
    <n v="1"/>
    <x v="961"/>
    <d v="2017-02-20T14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s v="wearables"/>
    <n v="1"/>
    <x v="962"/>
    <d v="2016-02-11T12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s v="wearables"/>
    <n v="1"/>
    <x v="963"/>
    <d v="2016-10-17T10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s v="wearables"/>
    <n v="1"/>
    <x v="964"/>
    <d v="2015-09-01T10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s v="wearables"/>
    <n v="1"/>
    <x v="965"/>
    <d v="2016-10-25T22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  <n v="1"/>
    <x v="966"/>
    <d v="2016-10-06T10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s v="wearables"/>
    <n v="1"/>
    <x v="967"/>
    <d v="2016-04-22T00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s v="wearables"/>
    <n v="1"/>
    <x v="968"/>
    <d v="2014-08-15T15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s v="wearables"/>
    <n v="1"/>
    <x v="969"/>
    <d v="2017-02-09T02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s v="wearables"/>
    <n v="1"/>
    <x v="970"/>
    <d v="2017-01-22T23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  <n v="1"/>
    <x v="971"/>
    <d v="2015-06-01T12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s v="wearables"/>
    <n v="1"/>
    <x v="972"/>
    <d v="2014-09-04T01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s v="wearables"/>
    <n v="1"/>
    <x v="973"/>
    <d v="2015-11-08T20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s v="wearables"/>
    <n v="1"/>
    <x v="974"/>
    <d v="2016-03-25T11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s v="wearables"/>
    <n v="1"/>
    <x v="975"/>
    <d v="2016-06-28T11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  <n v="1"/>
    <x v="976"/>
    <d v="2015-08-13T20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  <n v="1"/>
    <x v="977"/>
    <d v="2016-02-21T17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s v="wearables"/>
    <n v="1"/>
    <x v="978"/>
    <d v="2016-02-25T02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s v="wearables"/>
    <n v="1"/>
    <x v="979"/>
    <d v="2016-06-20T13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s v="wearables"/>
    <n v="1"/>
    <x v="980"/>
    <d v="2014-11-30T17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  <n v="1"/>
    <x v="981"/>
    <d v="2014-08-09T17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  <n v="1"/>
    <x v="982"/>
    <d v="2016-10-02T13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s v="wearables"/>
    <n v="1"/>
    <x v="983"/>
    <d v="2016-08-23T15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s v="wearables"/>
    <n v="1"/>
    <x v="984"/>
    <d v="2015-03-27T20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s v="wearables"/>
    <n v="1"/>
    <x v="985"/>
    <d v="2015-12-31T18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s v="wearables"/>
    <n v="1"/>
    <x v="986"/>
    <d v="2016-01-09T19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s v="wearables"/>
    <n v="1"/>
    <x v="987"/>
    <d v="2014-06-23T02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n v="1"/>
    <x v="988"/>
    <d v="2016-10-01T03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s v="wearables"/>
    <n v="1"/>
    <x v="989"/>
    <d v="2016-09-28T17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  <n v="1"/>
    <x v="990"/>
    <d v="2014-09-03T13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s v="wearables"/>
    <n v="1"/>
    <x v="991"/>
    <d v="2016-07-12T13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  <n v="1"/>
    <x v="992"/>
    <d v="2016-05-07T16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s v="wearables"/>
    <n v="1"/>
    <x v="993"/>
    <d v="2016-11-12T00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s v="wearables"/>
    <n v="1"/>
    <x v="994"/>
    <d v="2014-11-30T17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s v="wearables"/>
    <n v="1"/>
    <x v="995"/>
    <d v="2014-11-29T11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  <n v="1"/>
    <x v="996"/>
    <d v="2014-07-27T10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s v="wearables"/>
    <n v="1"/>
    <x v="997"/>
    <d v="2014-11-27T22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s v="wearables"/>
    <n v="1"/>
    <x v="998"/>
    <d v="2015-11-19T00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s v="wearables"/>
    <n v="1"/>
    <x v="999"/>
    <d v="2014-11-13T03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  <n v="1"/>
    <x v="1000"/>
    <d v="2017-03-14T19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  <n v="1"/>
    <x v="1001"/>
    <d v="2017-01-30T12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s v="wearables"/>
    <n v="1"/>
    <x v="1002"/>
    <d v="2015-12-17T00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s v="wearables"/>
    <n v="1"/>
    <x v="1003"/>
    <d v="2017-03-16T11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s v="wearables"/>
    <n v="1"/>
    <x v="1004"/>
    <d v="2016-02-18T12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s v="wearables"/>
    <n v="1"/>
    <x v="1005"/>
    <d v="2015-10-30T09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  <n v="1"/>
    <x v="1006"/>
    <d v="2014-12-12T02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s v="wearables"/>
    <n v="1"/>
    <x v="1007"/>
    <d v="2016-12-14T10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  <n v="1"/>
    <x v="1008"/>
    <d v="2016-12-28T14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s v="wearables"/>
    <n v="1"/>
    <x v="1009"/>
    <d v="2016-06-19T09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  <n v="1"/>
    <x v="1010"/>
    <d v="2016-09-04T21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  <n v="1"/>
    <x v="1011"/>
    <d v="2014-12-18T16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s v="wearables"/>
    <n v="1"/>
    <x v="1012"/>
    <d v="2017-01-24T05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s v="wearables"/>
    <n v="1"/>
    <x v="1013"/>
    <d v="2015-12-29T15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  <n v="1"/>
    <x v="1014"/>
    <d v="2014-12-31T19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  <n v="1"/>
    <x v="1015"/>
    <d v="2015-11-25T17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s v="wearables"/>
    <n v="1"/>
    <x v="1016"/>
    <d v="2016-04-06T20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s v="wearables"/>
    <n v="1"/>
    <x v="1017"/>
    <d v="2015-11-21T12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s v="wearables"/>
    <n v="1"/>
    <x v="1018"/>
    <d v="2016-07-14T06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  <n v="1"/>
    <x v="1019"/>
    <d v="2015-02-04T18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s v="electronic music"/>
    <n v="1"/>
    <x v="1020"/>
    <d v="2015-06-01T19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s v="electronic music"/>
    <n v="1"/>
    <x v="1021"/>
    <d v="2015-10-16T23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s v="electronic music"/>
    <n v="1"/>
    <x v="1022"/>
    <d v="2015-05-17T10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s v="electronic music"/>
    <n v="1"/>
    <x v="1023"/>
    <d v="2015-06-20T17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s v="electronic music"/>
    <n v="1"/>
    <x v="1024"/>
    <d v="2016-01-31T08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s v="electronic music"/>
    <n v="1"/>
    <x v="1025"/>
    <d v="2015-03-16T14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s v="electronic music"/>
    <n v="1"/>
    <x v="1026"/>
    <d v="2016-03-31T03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s v="electronic music"/>
    <n v="1"/>
    <x v="1027"/>
    <d v="2014-10-22T19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s v="electronic music"/>
    <n v="1"/>
    <x v="1028"/>
    <d v="2017-03-06T15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s v="electronic music"/>
    <n v="1"/>
    <x v="1029"/>
    <d v="2015-04-04T16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s v="electronic music"/>
    <n v="1"/>
    <x v="1030"/>
    <d v="2016-09-12T06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s v="electronic music"/>
    <n v="1"/>
    <x v="1031"/>
    <d v="2015-12-16T13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s v="electronic music"/>
    <n v="1"/>
    <x v="1032"/>
    <d v="2016-06-23T11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s v="electronic music"/>
    <n v="1"/>
    <x v="1033"/>
    <d v="2016-12-12T12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s v="electronic music"/>
    <n v="1"/>
    <x v="1034"/>
    <d v="2016-08-04T22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s v="electronic music"/>
    <n v="1"/>
    <x v="1035"/>
    <d v="2015-02-11T10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s v="electronic music"/>
    <n v="1"/>
    <x v="1036"/>
    <d v="2013-01-07T03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s v="electronic music"/>
    <n v="1"/>
    <x v="1037"/>
    <d v="2015-05-18T00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s v="electronic music"/>
    <n v="1"/>
    <x v="1038"/>
    <d v="2016-03-18T23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s v="electronic music"/>
    <n v="1"/>
    <x v="1039"/>
    <d v="2016-12-13T02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  <n v="1"/>
    <x v="1040"/>
    <d v="2016-08-27T12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n v="1"/>
    <x v="1041"/>
    <d v="2014-07-30T20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s v="audio"/>
    <n v="1"/>
    <x v="1042"/>
    <d v="2014-09-12T05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s v="audio"/>
    <n v="1"/>
    <x v="1043"/>
    <d v="2015-05-20T01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s v="audio"/>
    <n v="1"/>
    <x v="1044"/>
    <d v="2015-03-05T15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  <n v="1"/>
    <x v="1045"/>
    <d v="2014-08-23T15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n v="1"/>
    <x v="1046"/>
    <d v="2015-12-26T15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s v="audio"/>
    <n v="1"/>
    <x v="1047"/>
    <d v="2014-11-05T15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s v="audio"/>
    <n v="1"/>
    <x v="1048"/>
    <d v="2016-09-24T20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n v="1"/>
    <x v="1049"/>
    <d v="2016-02-12T05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n v="1"/>
    <x v="1050"/>
    <d v="2015-09-14T14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n v="1"/>
    <x v="1051"/>
    <d v="2014-08-26T19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n v="1"/>
    <x v="1052"/>
    <d v="2016-06-06T15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  <n v="1"/>
    <x v="1053"/>
    <d v="2017-03-05T23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n v="1"/>
    <x v="1054"/>
    <d v="2014-08-10T17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n v="1"/>
    <x v="1055"/>
    <d v="2016-03-07T18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n v="1"/>
    <x v="1056"/>
    <d v="2015-04-24T11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n v="1"/>
    <x v="1057"/>
    <d v="2016-12-04T16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n v="1"/>
    <x v="1058"/>
    <d v="2015-03-25T19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n v="1"/>
    <x v="1059"/>
    <d v="2015-03-13T12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  <n v="1"/>
    <x v="1060"/>
    <d v="2015-04-15T16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n v="1"/>
    <x v="1061"/>
    <d v="2016-05-01T20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s v="audio"/>
    <n v="1"/>
    <x v="1062"/>
    <d v="2016-07-12T14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n v="1"/>
    <x v="1063"/>
    <d v="2016-08-30T19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s v="video games"/>
    <n v="1"/>
    <x v="1064"/>
    <d v="2013-07-07T00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  <n v="1"/>
    <x v="1065"/>
    <d v="2014-02-19T04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s v="video games"/>
    <n v="1"/>
    <x v="1066"/>
    <d v="2013-08-04T18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  <n v="1"/>
    <x v="1067"/>
    <d v="2013-12-21T15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s v="video games"/>
    <n v="1"/>
    <x v="1068"/>
    <d v="2016-04-10T02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s v="video games"/>
    <n v="1"/>
    <x v="1069"/>
    <d v="2013-11-26T01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  <n v="1"/>
    <x v="1070"/>
    <d v="2012-09-30T19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n v="1"/>
    <x v="1071"/>
    <d v="2015-11-17T14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  <n v="1"/>
    <x v="1072"/>
    <d v="2014-02-05T14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  <n v="1"/>
    <x v="1073"/>
    <d v="2011-10-16T18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s v="video games"/>
    <n v="1"/>
    <x v="1074"/>
    <d v="2014-01-03T23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  <n v="1"/>
    <x v="1075"/>
    <d v="2012-05-06T16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s v="video games"/>
    <n v="1"/>
    <x v="1076"/>
    <d v="2014-09-11T04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s v="video games"/>
    <n v="1"/>
    <x v="1077"/>
    <d v="2016-01-13T23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  <n v="1"/>
    <x v="1078"/>
    <d v="2011-07-21T23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s v="video games"/>
    <n v="1"/>
    <x v="1079"/>
    <d v="2016-05-14T08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s v="video games"/>
    <n v="1"/>
    <x v="1080"/>
    <d v="2014-05-10T22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  <n v="1"/>
    <x v="1081"/>
    <d v="2015-01-28T17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s v="video games"/>
    <n v="1"/>
    <x v="1082"/>
    <d v="2012-08-10T16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  <n v="1"/>
    <x v="1083"/>
    <d v="2014-08-02T10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n v="1"/>
    <x v="1084"/>
    <d v="2014-08-08T16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  <n v="1"/>
    <x v="1085"/>
    <d v="2016-03-14T10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  <n v="1"/>
    <x v="1086"/>
    <d v="2014-08-24T15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n v="1"/>
    <x v="1087"/>
    <d v="2014-06-15T12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s v="video games"/>
    <n v="1"/>
    <x v="1088"/>
    <d v="2014-04-24T14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s v="video games"/>
    <n v="1"/>
    <x v="1089"/>
    <d v="2015-06-25T23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  <n v="1"/>
    <x v="1090"/>
    <d v="2015-05-28T23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  <n v="1"/>
    <x v="1091"/>
    <d v="2016-04-10T13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  <n v="1"/>
    <x v="1092"/>
    <d v="2013-01-05T19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s v="video games"/>
    <n v="1"/>
    <x v="1093"/>
    <d v="2016-02-11T18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s v="video games"/>
    <n v="1"/>
    <x v="1094"/>
    <d v="2011-10-09T12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s v="video games"/>
    <n v="1"/>
    <x v="1095"/>
    <d v="2013-08-30T07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s v="video games"/>
    <n v="1"/>
    <x v="1096"/>
    <d v="2014-10-03T22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s v="video games"/>
    <n v="1"/>
    <x v="1097"/>
    <d v="2014-03-02T14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s v="video games"/>
    <n v="1"/>
    <x v="1098"/>
    <d v="2014-04-13T13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  <n v="1"/>
    <x v="1099"/>
    <d v="2015-05-13T15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  <n v="1"/>
    <x v="1100"/>
    <d v="2016-02-13T21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s v="video games"/>
    <n v="1"/>
    <x v="1101"/>
    <d v="2016-07-14T13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s v="video games"/>
    <n v="1"/>
    <x v="1102"/>
    <d v="2013-12-09T00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  <n v="1"/>
    <x v="1103"/>
    <d v="2016-06-18T00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s v="video games"/>
    <n v="1"/>
    <x v="1104"/>
    <d v="2014-06-11T04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  <n v="1"/>
    <x v="1105"/>
    <d v="2014-03-23T21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s v="video games"/>
    <n v="1"/>
    <x v="1106"/>
    <d v="2012-04-04T11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n v="1"/>
    <x v="1107"/>
    <d v="2014-07-23T15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s v="video games"/>
    <n v="1"/>
    <x v="1108"/>
    <d v="2012-04-13T09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  <n v="1"/>
    <x v="1109"/>
    <d v="2016-11-18T14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s v="video games"/>
    <n v="1"/>
    <x v="1110"/>
    <d v="2012-12-07T17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  <n v="1"/>
    <x v="1111"/>
    <d v="2016-01-07T23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s v="video games"/>
    <n v="1"/>
    <x v="1112"/>
    <d v="2015-01-19T03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  <n v="1"/>
    <x v="1113"/>
    <d v="2014-08-14T18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s v="video games"/>
    <n v="1"/>
    <x v="1114"/>
    <d v="2013-10-09T03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s v="video games"/>
    <n v="1"/>
    <x v="1115"/>
    <d v="2016-03-30T10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s v="video games"/>
    <n v="1"/>
    <x v="1116"/>
    <d v="2012-06-09T15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s v="video games"/>
    <n v="1"/>
    <x v="1117"/>
    <d v="2015-12-25T09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s v="video games"/>
    <n v="1"/>
    <x v="1118"/>
    <d v="2014-04-04T21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  <n v="1"/>
    <x v="1119"/>
    <d v="2014-04-06T14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n v="1"/>
    <x v="1120"/>
    <d v="2011-10-28T15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s v="video games"/>
    <n v="1"/>
    <x v="1121"/>
    <d v="2016-03-13T16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n v="1"/>
    <x v="1122"/>
    <d v="2013-05-30T11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s v="video games"/>
    <n v="1"/>
    <x v="1123"/>
    <d v="2014-04-19T07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s v="mobile games"/>
    <n v="1"/>
    <x v="1124"/>
    <d v="2015-04-30T11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n v="1"/>
    <x v="1125"/>
    <d v="2015-09-25T09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  <n v="1"/>
    <x v="1126"/>
    <d v="2016-07-14T02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s v="mobile games"/>
    <n v="1"/>
    <x v="1127"/>
    <d v="2014-11-14T16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  <n v="1"/>
    <x v="1128"/>
    <d v="2014-08-07T10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  <n v="1"/>
    <x v="1129"/>
    <d v="2016-06-05T01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s v="mobile games"/>
    <n v="1"/>
    <x v="1130"/>
    <d v="2014-11-25T19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n v="1"/>
    <x v="1131"/>
    <d v="2015-12-24T16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s v="mobile games"/>
    <n v="1"/>
    <x v="1132"/>
    <d v="2016-12-31T21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  <n v="1"/>
    <x v="1133"/>
    <d v="2014-07-31T04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  <n v="1"/>
    <x v="1134"/>
    <d v="2014-11-28T23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  <n v="1"/>
    <x v="1135"/>
    <d v="2016-08-06T18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  <n v="1"/>
    <x v="1136"/>
    <d v="2015-12-19T11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s v="mobile games"/>
    <n v="1"/>
    <x v="1137"/>
    <d v="2016-04-23T14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  <n v="1"/>
    <x v="1138"/>
    <d v="2017-01-21T16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  <n v="1"/>
    <x v="1139"/>
    <d v="2015-01-01T03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n v="1"/>
    <x v="1140"/>
    <d v="2015-08-06T06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n v="1"/>
    <x v="1141"/>
    <d v="2015-07-09T11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n v="1"/>
    <x v="1142"/>
    <d v="2015-02-16T19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  <n v="1"/>
    <x v="1143"/>
    <d v="2015-12-16T23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n v="1"/>
    <x v="1144"/>
    <d v="2015-04-28T23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s v="food trucks"/>
    <n v="1"/>
    <x v="1145"/>
    <d v="2014-10-02T12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s v="food trucks"/>
    <n v="1"/>
    <x v="1146"/>
    <d v="2014-05-02T17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n v="1"/>
    <x v="1147"/>
    <d v="2014-10-19T18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s v="food trucks"/>
    <n v="1"/>
    <x v="1148"/>
    <d v="2016-12-01T00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s v="food trucks"/>
    <n v="1"/>
    <x v="1149"/>
    <d v="2016-06-16T12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s v="food trucks"/>
    <n v="1"/>
    <x v="1150"/>
    <d v="2016-01-08T17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n v="1"/>
    <x v="1151"/>
    <d v="2015-09-06T21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s v="food trucks"/>
    <n v="1"/>
    <x v="1152"/>
    <d v="2015-05-15T12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  <n v="1"/>
    <x v="1153"/>
    <d v="2015-06-18T12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s v="food trucks"/>
    <n v="1"/>
    <x v="1154"/>
    <d v="2015-09-05T21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  <n v="1"/>
    <x v="1155"/>
    <d v="2014-08-14T13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n v="1"/>
    <x v="1156"/>
    <d v="2015-02-23T20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s v="food trucks"/>
    <n v="1"/>
    <x v="1157"/>
    <d v="2014-12-05T11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s v="food trucks"/>
    <n v="1"/>
    <x v="1158"/>
    <d v="2014-12-08T21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n v="1"/>
    <x v="1159"/>
    <d v="2015-06-30T10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s v="food trucks"/>
    <n v="1"/>
    <x v="1160"/>
    <d v="2015-03-27T21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n v="1"/>
    <x v="1161"/>
    <d v="2015-05-19T10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  <n v="1"/>
    <x v="1162"/>
    <d v="2014-09-25T11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n v="1"/>
    <x v="1163"/>
    <d v="2014-08-09T12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n v="1"/>
    <x v="1164"/>
    <d v="2016-06-18T12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  <n v="1"/>
    <x v="1165"/>
    <d v="2014-07-06T00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s v="food trucks"/>
    <n v="1"/>
    <x v="1166"/>
    <d v="2015-06-25T23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s v="food trucks"/>
    <n v="1"/>
    <x v="1167"/>
    <d v="2014-09-12T12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  <n v="1"/>
    <x v="1168"/>
    <d v="2016-09-21T20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s v="food trucks"/>
    <n v="1"/>
    <x v="1169"/>
    <d v="2015-02-22T03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  <n v="1"/>
    <x v="1170"/>
    <d v="2015-05-30T16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  <n v="1"/>
    <x v="1171"/>
    <d v="2014-11-13T15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n v="1"/>
    <x v="1172"/>
    <d v="2014-08-20T11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  <n v="1"/>
    <x v="1173"/>
    <d v="2015-08-02T23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s v="food trucks"/>
    <n v="1"/>
    <x v="1174"/>
    <d v="2016-05-08T15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  <n v="1"/>
    <x v="1175"/>
    <d v="2015-07-15T12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  <n v="1"/>
    <x v="1176"/>
    <d v="2017-03-06T08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n v="1"/>
    <x v="1177"/>
    <d v="2014-10-15T10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  <n v="1"/>
    <x v="1178"/>
    <d v="2014-08-16T16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  <n v="1"/>
    <x v="1179"/>
    <d v="2015-10-28T12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s v="food trucks"/>
    <n v="1"/>
    <x v="1180"/>
    <d v="2014-06-28T14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s v="food trucks"/>
    <n v="1"/>
    <x v="1181"/>
    <d v="2015-03-01T03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  <n v="1"/>
    <x v="1182"/>
    <d v="2017-01-12T11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s v="food trucks"/>
    <n v="1"/>
    <x v="1183"/>
    <d v="2016-11-01T22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s v="photobooks"/>
    <n v="1"/>
    <x v="1184"/>
    <d v="2017-02-06T09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s v="photobooks"/>
    <n v="1"/>
    <x v="1185"/>
    <d v="2015-06-07T2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s v="photobooks"/>
    <n v="1"/>
    <x v="1186"/>
    <d v="2015-06-01T17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s v="photobooks"/>
    <n v="1"/>
    <x v="1187"/>
    <d v="2015-05-17T13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s v="photobooks"/>
    <n v="1"/>
    <x v="1188"/>
    <d v="2016-12-28T11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s v="photobooks"/>
    <n v="1"/>
    <x v="1189"/>
    <d v="2016-06-29T18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s v="photobooks"/>
    <n v="1"/>
    <x v="1190"/>
    <d v="2014-08-31T10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s v="photobooks"/>
    <n v="1"/>
    <x v="1191"/>
    <d v="2016-03-20T08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s v="photobooks"/>
    <n v="1"/>
    <x v="1192"/>
    <d v="2017-02-11T07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s v="photobooks"/>
    <n v="1"/>
    <x v="1193"/>
    <d v="2016-04-09T12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s v="photobooks"/>
    <n v="1"/>
    <x v="1194"/>
    <d v="2015-04-08T06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s v="photobooks"/>
    <n v="1"/>
    <x v="1195"/>
    <d v="2015-12-20T04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s v="photobooks"/>
    <n v="1"/>
    <x v="1196"/>
    <d v="2015-12-18T14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s v="photobooks"/>
    <n v="1"/>
    <x v="1197"/>
    <d v="2016-06-13T00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s v="photobooks"/>
    <n v="1"/>
    <x v="1198"/>
    <d v="2015-12-30T22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s v="photobooks"/>
    <n v="1"/>
    <x v="1199"/>
    <d v="2015-07-08T13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s v="photobooks"/>
    <n v="1"/>
    <x v="1200"/>
    <d v="2015-04-16T06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s v="photobooks"/>
    <n v="1"/>
    <x v="1201"/>
    <d v="2016-07-15T09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s v="photobooks"/>
    <n v="1"/>
    <x v="1202"/>
    <d v="2015-06-27T01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s v="photobooks"/>
    <n v="1"/>
    <x v="1203"/>
    <d v="2015-05-31T09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s v="photobooks"/>
    <n v="1"/>
    <x v="1204"/>
    <d v="2015-12-04T00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s v="photobooks"/>
    <n v="1"/>
    <x v="1205"/>
    <d v="2015-06-13T07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s v="photobooks"/>
    <n v="1"/>
    <x v="1206"/>
    <d v="2017-03-11T08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s v="photobooks"/>
    <n v="1"/>
    <x v="1207"/>
    <d v="2016-03-31T05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s v="photobooks"/>
    <n v="1"/>
    <x v="1208"/>
    <d v="2016-03-24T11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s v="photobooks"/>
    <n v="1"/>
    <x v="1209"/>
    <d v="2017-02-25T15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s v="photobooks"/>
    <n v="1"/>
    <x v="1210"/>
    <d v="2015-05-31T16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  <n v="1"/>
    <x v="1211"/>
    <d v="2016-06-09T15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s v="photobooks"/>
    <n v="1"/>
    <x v="1212"/>
    <d v="2015-11-26T20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s v="photobooks"/>
    <n v="1"/>
    <x v="1213"/>
    <d v="2017-01-31T13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  <n v="1"/>
    <x v="1214"/>
    <d v="2015-06-09T15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s v="photobooks"/>
    <n v="1"/>
    <x v="1215"/>
    <d v="2014-05-30T17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s v="photobooks"/>
    <n v="1"/>
    <x v="1216"/>
    <d v="2015-10-02T18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s v="photobooks"/>
    <n v="1"/>
    <x v="1217"/>
    <d v="2016-07-14T14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s v="photobooks"/>
    <n v="1"/>
    <x v="1218"/>
    <d v="2015-10-31T22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s v="photobooks"/>
    <n v="1"/>
    <x v="1219"/>
    <d v="2016-10-20T06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s v="photobooks"/>
    <n v="1"/>
    <x v="1220"/>
    <d v="2015-08-25T10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s v="photobooks"/>
    <n v="1"/>
    <x v="1221"/>
    <d v="2016-12-03T19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s v="photobooks"/>
    <n v="1"/>
    <x v="1222"/>
    <d v="2016-03-31T23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s v="photobooks"/>
    <n v="1"/>
    <x v="1223"/>
    <d v="2016-11-10T00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s v="world music"/>
    <n v="1"/>
    <x v="1224"/>
    <d v="2014-06-06T08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  <n v="1"/>
    <x v="1225"/>
    <d v="2013-10-22T16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s v="world music"/>
    <n v="1"/>
    <x v="1226"/>
    <d v="2014-04-20T20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n v="1"/>
    <x v="1227"/>
    <d v="2014-08-07T02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s v="world music"/>
    <n v="1"/>
    <x v="1228"/>
    <d v="2011-09-28T12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  <n v="1"/>
    <x v="1229"/>
    <d v="2012-04-16T11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n v="1"/>
    <x v="1230"/>
    <d v="2011-02-24T18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n v="1"/>
    <x v="1231"/>
    <d v="2015-08-27T20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  <n v="1"/>
    <x v="1232"/>
    <d v="2013-10-06T15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s v="world music"/>
    <n v="1"/>
    <x v="1233"/>
    <d v="2012-02-21T17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n v="1"/>
    <x v="1234"/>
    <d v="2015-02-02T13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  <n v="1"/>
    <x v="1235"/>
    <d v="2013-12-14T22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n v="1"/>
    <x v="1236"/>
    <d v="2012-07-28T11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n v="1"/>
    <x v="1237"/>
    <d v="2012-08-24T01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s v="world music"/>
    <n v="1"/>
    <x v="1238"/>
    <d v="2011-08-06T09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n v="1"/>
    <x v="1239"/>
    <d v="2012-01-05T18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s v="world music"/>
    <n v="1"/>
    <x v="1240"/>
    <d v="2013-07-12T16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s v="world music"/>
    <n v="1"/>
    <x v="1241"/>
    <d v="2014-11-03T00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  <n v="1"/>
    <x v="1242"/>
    <d v="2011-09-11T08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  <n v="1"/>
    <x v="1243"/>
    <d v="2011-07-08T16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s v="rock"/>
    <n v="1"/>
    <x v="1244"/>
    <d v="2013-04-22T16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s v="rock"/>
    <n v="1"/>
    <x v="1245"/>
    <d v="2014-06-14T09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s v="rock"/>
    <n v="1"/>
    <x v="1246"/>
    <d v="2011-12-05T21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s v="rock"/>
    <n v="1"/>
    <x v="1247"/>
    <d v="2013-05-06T02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s v="rock"/>
    <n v="1"/>
    <x v="1248"/>
    <d v="2014-06-13T01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s v="rock"/>
    <n v="1"/>
    <x v="1249"/>
    <d v="2012-07-07T12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s v="rock"/>
    <n v="1"/>
    <x v="1250"/>
    <d v="2014-09-06T10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s v="rock"/>
    <n v="1"/>
    <x v="1251"/>
    <d v="2011-09-25T14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s v="rock"/>
    <n v="1"/>
    <x v="1252"/>
    <d v="2013-10-24T18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s v="rock"/>
    <n v="1"/>
    <x v="1253"/>
    <d v="2014-09-03T13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s v="rock"/>
    <n v="1"/>
    <x v="1254"/>
    <d v="2010-12-31T23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s v="rock"/>
    <n v="1"/>
    <x v="1255"/>
    <d v="2013-12-01T16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s v="rock"/>
    <n v="1"/>
    <x v="1256"/>
    <d v="2012-02-12T17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s v="rock"/>
    <n v="1"/>
    <x v="1257"/>
    <d v="2011-04-02T20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s v="rock"/>
    <n v="1"/>
    <x v="1258"/>
    <d v="2013-08-31T09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s v="rock"/>
    <n v="1"/>
    <x v="1259"/>
    <d v="2014-06-08T22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s v="rock"/>
    <n v="1"/>
    <x v="1260"/>
    <d v="2014-02-26T15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s v="rock"/>
    <n v="1"/>
    <x v="1261"/>
    <d v="2014-01-29T03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s v="rock"/>
    <n v="1"/>
    <x v="1262"/>
    <d v="2014-02-16T13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s v="rock"/>
    <n v="1"/>
    <x v="1263"/>
    <d v="2014-03-28T20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s v="rock"/>
    <n v="1"/>
    <x v="1264"/>
    <d v="2013-10-29T10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s v="rock"/>
    <n v="1"/>
    <x v="1265"/>
    <d v="2010-11-30T10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s v="rock"/>
    <n v="1"/>
    <x v="1266"/>
    <d v="2014-01-11T16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s v="rock"/>
    <n v="1"/>
    <x v="1267"/>
    <d v="2013-07-24T09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s v="rock"/>
    <n v="1"/>
    <x v="1268"/>
    <d v="2013-09-20T15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s v="rock"/>
    <n v="1"/>
    <x v="1269"/>
    <d v="2016-04-15T19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s v="rock"/>
    <n v="1"/>
    <x v="1270"/>
    <d v="2012-03-25T14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s v="rock"/>
    <n v="1"/>
    <x v="1271"/>
    <d v="2013-11-13T12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s v="rock"/>
    <n v="1"/>
    <x v="1272"/>
    <d v="2010-06-14T23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s v="rock"/>
    <n v="1"/>
    <x v="1273"/>
    <d v="2014-08-31T12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s v="rock"/>
    <n v="1"/>
    <x v="1274"/>
    <d v="2012-08-30T11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s v="rock"/>
    <n v="1"/>
    <x v="1275"/>
    <d v="2013-08-07T15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s v="rock"/>
    <n v="1"/>
    <x v="1276"/>
    <d v="2009-08-31T23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s v="rock"/>
    <n v="1"/>
    <x v="1277"/>
    <d v="2012-09-04T08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s v="rock"/>
    <n v="1"/>
    <x v="1278"/>
    <d v="2014-06-24T21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s v="rock"/>
    <n v="1"/>
    <x v="1279"/>
    <d v="2014-03-23T20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s v="rock"/>
    <n v="1"/>
    <x v="1280"/>
    <d v="2011-03-01T13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s v="rock"/>
    <n v="1"/>
    <x v="1281"/>
    <d v="2013-07-28T12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s v="rock"/>
    <n v="1"/>
    <x v="1282"/>
    <d v="2013-12-08T23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s v="rock"/>
    <n v="1"/>
    <x v="1283"/>
    <d v="2013-03-10T23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s v="plays"/>
    <n v="1"/>
    <x v="1284"/>
    <d v="2016-12-31T11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s v="plays"/>
    <n v="1"/>
    <x v="1285"/>
    <d v="2015-06-20T08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s v="plays"/>
    <n v="1"/>
    <x v="1286"/>
    <d v="2015-02-17T0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  <n v="1"/>
    <x v="1287"/>
    <d v="2015-06-12T09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s v="plays"/>
    <n v="1"/>
    <x v="1288"/>
    <d v="2016-08-09T23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s v="plays"/>
    <n v="1"/>
    <x v="1289"/>
    <d v="2017-01-03T22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s v="plays"/>
    <n v="1"/>
    <x v="1290"/>
    <d v="2015-04-23T01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s v="plays"/>
    <n v="1"/>
    <x v="1291"/>
    <d v="2015-04-07T02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s v="plays"/>
    <n v="1"/>
    <x v="1292"/>
    <d v="2015-10-06T17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s v="plays"/>
    <n v="1"/>
    <x v="1293"/>
    <d v="2015-11-14T12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s v="plays"/>
    <n v="1"/>
    <x v="1294"/>
    <d v="2015-10-19T06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s v="plays"/>
    <n v="1"/>
    <x v="1295"/>
    <d v="2015-07-29T12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s v="plays"/>
    <n v="1"/>
    <x v="1296"/>
    <d v="2016-03-13T19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s v="plays"/>
    <n v="1"/>
    <x v="1297"/>
    <d v="2016-05-01T12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s v="plays"/>
    <n v="1"/>
    <x v="1298"/>
    <d v="2016-04-28T11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s v="plays"/>
    <n v="1"/>
    <x v="1299"/>
    <d v="2015-07-14T14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  <n v="1"/>
    <x v="1300"/>
    <d v="2016-06-01T13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s v="plays"/>
    <n v="1"/>
    <x v="1301"/>
    <d v="2015-07-20T22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  <n v="1"/>
    <x v="1302"/>
    <d v="2016-11-30T21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s v="plays"/>
    <n v="1"/>
    <x v="1303"/>
    <d v="2016-07-31T06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s v="wearables"/>
    <n v="1"/>
    <x v="1304"/>
    <d v="2017-03-12T22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s v="wearables"/>
    <n v="1"/>
    <x v="1305"/>
    <d v="2016-07-21T12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s v="wearables"/>
    <n v="1"/>
    <x v="1306"/>
    <d v="2014-12-04T05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s v="wearables"/>
    <n v="1"/>
    <x v="1307"/>
    <d v="2016-02-17T07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s v="wearables"/>
    <n v="1"/>
    <x v="1308"/>
    <d v="2016-10-08T09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s v="wearables"/>
    <n v="1"/>
    <x v="1309"/>
    <d v="2015-10-15T16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s v="wearables"/>
    <n v="1"/>
    <x v="1310"/>
    <d v="2016-08-19T11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  <n v="1"/>
    <x v="1311"/>
    <d v="2016-11-30T15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  <n v="1"/>
    <x v="1312"/>
    <d v="2015-04-18T11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s v="wearables"/>
    <n v="1"/>
    <x v="1313"/>
    <d v="2016-03-03T12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s v="wearables"/>
    <n v="1"/>
    <x v="1314"/>
    <d v="2016-10-21T11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s v="wearables"/>
    <n v="1"/>
    <x v="1315"/>
    <d v="2015-11-05T20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  <n v="1"/>
    <x v="1316"/>
    <d v="2016-02-28T18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s v="wearables"/>
    <n v="1"/>
    <x v="1317"/>
    <d v="2016-07-21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s v="wearables"/>
    <n v="1"/>
    <x v="1318"/>
    <d v="2015-01-10T20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s v="wearables"/>
    <n v="1"/>
    <x v="1319"/>
    <d v="2014-07-11T11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s v="wearables"/>
    <n v="1"/>
    <x v="1320"/>
    <d v="2016-12-30T18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s v="wearables"/>
    <n v="1"/>
    <x v="1321"/>
    <d v="2016-12-23T12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  <n v="1"/>
    <x v="1322"/>
    <d v="2015-05-21T10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s v="wearables"/>
    <n v="1"/>
    <x v="1323"/>
    <d v="2016-04-26T01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s v="wearables"/>
    <n v="1"/>
    <x v="1324"/>
    <d v="2016-10-13T10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  <n v="1"/>
    <x v="1325"/>
    <d v="2016-12-29T21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s v="wearables"/>
    <n v="1"/>
    <x v="1326"/>
    <d v="2015-01-15T14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s v="wearables"/>
    <n v="1"/>
    <x v="1327"/>
    <d v="2015-05-29T11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s v="wearables"/>
    <n v="1"/>
    <x v="1328"/>
    <d v="2016-10-14T10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s v="wearables"/>
    <n v="1"/>
    <x v="1329"/>
    <d v="2014-12-02T01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  <n v="1"/>
    <x v="1330"/>
    <d v="2016-07-01T23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  <n v="1"/>
    <x v="1331"/>
    <d v="2016-08-17T07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n v="1"/>
    <x v="1332"/>
    <d v="2017-01-26T20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n v="1"/>
    <x v="1333"/>
    <d v="2014-07-15T21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s v="wearables"/>
    <n v="1"/>
    <x v="1334"/>
    <d v="2016-03-11T13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s v="wearables"/>
    <n v="1"/>
    <x v="1335"/>
    <d v="2015-12-05T17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s v="wearables"/>
    <n v="1"/>
    <x v="1336"/>
    <d v="2014-12-17T15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s v="wearables"/>
    <n v="1"/>
    <x v="1337"/>
    <d v="2017-03-03T08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s v="wearables"/>
    <n v="1"/>
    <x v="1338"/>
    <d v="2015-08-02T14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s v="wearables"/>
    <n v="1"/>
    <x v="1339"/>
    <d v="2014-12-08T11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n v="1"/>
    <x v="1340"/>
    <d v="2014-08-15T09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s v="wearables"/>
    <n v="1"/>
    <x v="1341"/>
    <d v="2016-10-01T09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  <n v="1"/>
    <x v="1342"/>
    <d v="2015-07-17T14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s v="wearables"/>
    <n v="1"/>
    <x v="1343"/>
    <d v="2016-08-18T22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s v="nonfiction"/>
    <n v="1"/>
    <x v="1344"/>
    <d v="2016-06-30T13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s v="nonfiction"/>
    <n v="1"/>
    <x v="1345"/>
    <d v="2014-07-14T14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s v="nonfiction"/>
    <n v="1"/>
    <x v="1346"/>
    <d v="2013-06-26T20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s v="nonfiction"/>
    <n v="1"/>
    <x v="1347"/>
    <d v="2015-03-07T10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s v="nonfiction"/>
    <n v="1"/>
    <x v="1348"/>
    <d v="2014-12-18T07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s v="nonfiction"/>
    <n v="1"/>
    <x v="1349"/>
    <d v="2015-12-16T01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s v="nonfiction"/>
    <n v="1"/>
    <x v="1350"/>
    <d v="2015-12-25T19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s v="nonfiction"/>
    <n v="1"/>
    <x v="1351"/>
    <d v="2016-02-12T12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s v="nonfiction"/>
    <n v="1"/>
    <x v="1352"/>
    <d v="2015-09-04T22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s v="nonfiction"/>
    <n v="1"/>
    <x v="1353"/>
    <d v="2013-03-10T19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s v="nonfiction"/>
    <n v="1"/>
    <x v="1354"/>
    <d v="2016-06-11T14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s v="nonfiction"/>
    <n v="1"/>
    <x v="1355"/>
    <d v="2012-11-30T05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s v="nonfiction"/>
    <n v="1"/>
    <x v="1356"/>
    <d v="2013-07-04T19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s v="nonfiction"/>
    <n v="1"/>
    <x v="1357"/>
    <d v="2013-03-01T00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s v="nonfiction"/>
    <n v="1"/>
    <x v="1358"/>
    <d v="2011-06-25T08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s v="nonfiction"/>
    <n v="1"/>
    <x v="1359"/>
    <d v="2011-07-06T14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s v="nonfiction"/>
    <n v="1"/>
    <x v="1360"/>
    <d v="2012-08-02T16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s v="nonfiction"/>
    <n v="1"/>
    <x v="1361"/>
    <d v="2014-06-21T12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  <n v="1"/>
    <x v="1362"/>
    <d v="2013-09-07T17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  <n v="1"/>
    <x v="1363"/>
    <d v="2016-02-15T02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s v="rock"/>
    <n v="1"/>
    <x v="1364"/>
    <d v="2015-01-07T11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s v="rock"/>
    <n v="1"/>
    <x v="1365"/>
    <d v="2015-03-16T11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s v="rock"/>
    <n v="1"/>
    <x v="1366"/>
    <d v="2014-11-26T19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s v="rock"/>
    <n v="1"/>
    <x v="1367"/>
    <d v="2015-11-13T20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s v="rock"/>
    <n v="1"/>
    <x v="1368"/>
    <d v="2015-06-14T23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s v="rock"/>
    <n v="1"/>
    <x v="1369"/>
    <d v="2014-04-11T09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s v="rock"/>
    <n v="1"/>
    <x v="1370"/>
    <d v="2013-10-15T19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s v="rock"/>
    <n v="1"/>
    <x v="1371"/>
    <d v="2015-05-07T13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  <n v="1"/>
    <x v="1372"/>
    <d v="2012-07-12T12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s v="rock"/>
    <n v="1"/>
    <x v="1373"/>
    <d v="2016-12-30T17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s v="rock"/>
    <n v="1"/>
    <x v="1374"/>
    <d v="2016-03-24T21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s v="rock"/>
    <n v="1"/>
    <x v="1375"/>
    <d v="2017-01-14T20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s v="rock"/>
    <n v="1"/>
    <x v="1376"/>
    <d v="2016-12-03T12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s v="rock"/>
    <n v="1"/>
    <x v="1377"/>
    <d v="2017-02-02T23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s v="rock"/>
    <n v="1"/>
    <x v="1378"/>
    <d v="2016-08-01T13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s v="rock"/>
    <n v="1"/>
    <x v="1379"/>
    <d v="2015-06-05T06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  <n v="1"/>
    <x v="1380"/>
    <d v="2015-06-08T21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s v="rock"/>
    <n v="1"/>
    <x v="1381"/>
    <d v="2016-12-29T00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s v="rock"/>
    <n v="1"/>
    <x v="1382"/>
    <d v="2013-05-06T14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s v="rock"/>
    <n v="1"/>
    <x v="1383"/>
    <d v="2016-12-22T20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s v="rock"/>
    <n v="1"/>
    <x v="1384"/>
    <d v="2015-07-05T12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s v="rock"/>
    <n v="1"/>
    <x v="1385"/>
    <d v="2016-04-29T07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s v="rock"/>
    <n v="1"/>
    <x v="1386"/>
    <d v="2015-07-29T10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s v="rock"/>
    <n v="1"/>
    <x v="1387"/>
    <d v="2015-06-02T23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s v="rock"/>
    <n v="1"/>
    <x v="1388"/>
    <d v="2016-10-17T11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s v="rock"/>
    <n v="1"/>
    <x v="1389"/>
    <d v="2016-08-13T06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s v="rock"/>
    <n v="1"/>
    <x v="1390"/>
    <d v="2015-04-27T12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s v="rock"/>
    <n v="1"/>
    <x v="1391"/>
    <d v="2015-08-21T23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s v="rock"/>
    <n v="1"/>
    <x v="1392"/>
    <d v="2016-03-02T22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s v="rock"/>
    <n v="1"/>
    <x v="1393"/>
    <d v="2016-08-01T11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s v="rock"/>
    <n v="1"/>
    <x v="1394"/>
    <d v="2017-02-28T22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s v="rock"/>
    <n v="1"/>
    <x v="1395"/>
    <d v="2017-01-14T16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s v="rock"/>
    <n v="1"/>
    <x v="1396"/>
    <d v="2015-02-13T18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s v="rock"/>
    <n v="1"/>
    <x v="1397"/>
    <d v="2016-10-27T16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s v="rock"/>
    <n v="1"/>
    <x v="1398"/>
    <d v="2016-07-05T15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s v="rock"/>
    <n v="1"/>
    <x v="1399"/>
    <d v="2014-10-06T19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s v="rock"/>
    <n v="1"/>
    <x v="1400"/>
    <d v="2016-06-12T00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s v="rock"/>
    <n v="1"/>
    <x v="1401"/>
    <d v="2013-05-26T18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s v="rock"/>
    <n v="1"/>
    <x v="1402"/>
    <d v="2015-04-30T19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s v="rock"/>
    <n v="1"/>
    <x v="1403"/>
    <d v="2013-07-25T20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  <n v="1"/>
    <x v="1404"/>
    <d v="2015-02-22T07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s v="translations"/>
    <n v="1"/>
    <x v="1405"/>
    <d v="2014-11-28T12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s v="translations"/>
    <n v="1"/>
    <x v="1406"/>
    <d v="2015-12-12T05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  <n v="1"/>
    <x v="1407"/>
    <d v="2014-08-12T07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  <n v="1"/>
    <x v="1408"/>
    <d v="2015-11-13T16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n v="1"/>
    <x v="1409"/>
    <d v="2014-12-31T23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  <n v="1"/>
    <x v="1410"/>
    <d v="2016-06-03T02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s v="translations"/>
    <n v="1"/>
    <x v="1411"/>
    <d v="2015-02-05T20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s v="translations"/>
    <n v="1"/>
    <x v="1412"/>
    <d v="2014-12-03T20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  <n v="1"/>
    <x v="1413"/>
    <d v="2016-02-20T05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  <n v="1"/>
    <x v="1414"/>
    <d v="2017-01-03T01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s v="translations"/>
    <n v="1"/>
    <x v="1415"/>
    <d v="2015-08-16T11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n v="1"/>
    <x v="1416"/>
    <d v="2015-11-21T18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  <n v="1"/>
    <x v="1417"/>
    <d v="2015-09-15T06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  <n v="1"/>
    <x v="1418"/>
    <d v="2016-02-25T05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  <n v="1"/>
    <x v="1419"/>
    <d v="2016-10-09T05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  <n v="1"/>
    <x v="1420"/>
    <d v="2016-06-28T11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  <n v="1"/>
    <x v="1421"/>
    <d v="2015-02-08T16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  <n v="1"/>
    <x v="1422"/>
    <d v="2016-09-21T00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  <n v="1"/>
    <x v="1423"/>
    <d v="2016-01-01T03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s v="translations"/>
    <n v="1"/>
    <x v="1424"/>
    <d v="2016-11-15T13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n v="1"/>
    <x v="1425"/>
    <d v="2015-04-28T22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n v="1"/>
    <x v="1426"/>
    <d v="2015-08-24T04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  <n v="1"/>
    <x v="1427"/>
    <d v="2016-09-18T15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  <n v="1"/>
    <x v="1428"/>
    <d v="2016-04-02T03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n v="1"/>
    <x v="1429"/>
    <d v="2015-04-09T20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  <n v="1"/>
    <x v="1430"/>
    <d v="2014-12-19T14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s v="translations"/>
    <n v="1"/>
    <x v="1431"/>
    <d v="2015-11-26T01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n v="1"/>
    <x v="1432"/>
    <d v="2015-07-20T13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  <n v="1"/>
    <x v="1433"/>
    <d v="2016-12-10T06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s v="translations"/>
    <n v="1"/>
    <x v="1434"/>
    <d v="2015-06-08T10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  <n v="1"/>
    <x v="1435"/>
    <d v="2015-10-11T13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  <n v="1"/>
    <x v="1436"/>
    <d v="2016-02-21T03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s v="translations"/>
    <n v="1"/>
    <x v="1437"/>
    <d v="2014-07-12T23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  <n v="1"/>
    <x v="1438"/>
    <d v="2016-04-27T08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  <n v="1"/>
    <x v="1439"/>
    <d v="2015-03-07T14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  <n v="1"/>
    <x v="1440"/>
    <d v="2016-05-26T12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s v="translations"/>
    <n v="1"/>
    <x v="1441"/>
    <d v="2015-09-11T13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n v="1"/>
    <x v="1442"/>
    <d v="2016-05-25T10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n v="1"/>
    <x v="1443"/>
    <d v="2017-01-02T17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n v="1"/>
    <x v="1444"/>
    <d v="2015-09-12T15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n v="1"/>
    <x v="1445"/>
    <d v="2015-06-14T08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n v="1"/>
    <x v="1446"/>
    <d v="2016-04-21T05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  <n v="1"/>
    <x v="1447"/>
    <d v="2016-07-08T12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n v="1"/>
    <x v="1448"/>
    <d v="2015-05-22T00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n v="1"/>
    <x v="1449"/>
    <d v="2015-05-10T14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  <n v="1"/>
    <x v="1450"/>
    <d v="2016-02-19T23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  <n v="1"/>
    <x v="1451"/>
    <d v="2014-11-18T19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n v="1"/>
    <x v="1452"/>
    <d v="2014-07-28T11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n v="1"/>
    <x v="1453"/>
    <d v="2017-04-15T10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  <n v="1"/>
    <x v="1454"/>
    <d v="2016-04-24T16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  <n v="1"/>
    <x v="1455"/>
    <d v="2014-09-05T08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s v="translations"/>
    <n v="1"/>
    <x v="1456"/>
    <d v="2017-01-03T11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n v="1"/>
    <x v="1457"/>
    <d v="2015-11-11T17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n v="1"/>
    <x v="1458"/>
    <d v="2014-08-10T23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n v="1"/>
    <x v="1459"/>
    <d v="2015-12-02T12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n v="1"/>
    <x v="1460"/>
    <d v="2014-11-30T18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s v="radio &amp; podcasts"/>
    <n v="1"/>
    <x v="1461"/>
    <d v="2014-10-20T19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s v="radio &amp; podcasts"/>
    <n v="1"/>
    <x v="1462"/>
    <d v="2013-04-10T10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  <n v="1"/>
    <x v="1463"/>
    <d v="2013-04-07T15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s v="radio &amp; podcasts"/>
    <n v="1"/>
    <x v="1464"/>
    <d v="2013-02-16T10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s v="radio &amp; podcasts"/>
    <n v="1"/>
    <x v="1465"/>
    <d v="2012-03-21T22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s v="radio &amp; podcasts"/>
    <n v="1"/>
    <x v="1466"/>
    <d v="2016-01-12T00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  <n v="1"/>
    <x v="1467"/>
    <d v="2012-03-25T13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s v="radio &amp; podcasts"/>
    <n v="1"/>
    <x v="1468"/>
    <d v="2011-06-11T19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s v="radio &amp; podcasts"/>
    <n v="1"/>
    <x v="1469"/>
    <d v="2013-02-15T09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s v="radio &amp; podcasts"/>
    <n v="1"/>
    <x v="1470"/>
    <d v="2012-12-28T14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s v="radio &amp; podcasts"/>
    <n v="1"/>
    <x v="1471"/>
    <d v="2015-04-09T17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s v="radio &amp; podcasts"/>
    <n v="1"/>
    <x v="1472"/>
    <d v="2013-10-16T08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s v="radio &amp; podcasts"/>
    <n v="1"/>
    <x v="1473"/>
    <d v="2012-03-01T18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s v="radio &amp; podcasts"/>
    <n v="1"/>
    <x v="1474"/>
    <d v="2013-09-13T12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s v="radio &amp; podcasts"/>
    <n v="1"/>
    <x v="1475"/>
    <d v="2014-12-19T23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s v="radio &amp; podcasts"/>
    <n v="1"/>
    <x v="1476"/>
    <d v="2011-09-09T20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s v="radio &amp; podcasts"/>
    <n v="1"/>
    <x v="1477"/>
    <d v="2011-12-22T22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s v="radio &amp; podcasts"/>
    <n v="1"/>
    <x v="1478"/>
    <d v="2013-05-14T15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s v="radio &amp; podcasts"/>
    <n v="1"/>
    <x v="1479"/>
    <d v="2014-05-09T22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s v="radio &amp; podcasts"/>
    <n v="1"/>
    <x v="1480"/>
    <d v="2013-07-26T12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  <n v="1"/>
    <x v="1481"/>
    <d v="2013-11-02T17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  <n v="1"/>
    <x v="1482"/>
    <d v="2012-09-07T02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  <n v="1"/>
    <x v="1483"/>
    <d v="2016-07-21T23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n v="1"/>
    <x v="1484"/>
    <d v="2012-07-21T09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  <n v="1"/>
    <x v="1485"/>
    <d v="2015-06-20T14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  <n v="1"/>
    <x v="1486"/>
    <d v="2015-02-26T23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n v="1"/>
    <x v="1487"/>
    <d v="2016-08-02T17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  <n v="1"/>
    <x v="1488"/>
    <d v="2014-01-05T08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n v="1"/>
    <x v="1489"/>
    <d v="2012-11-15T10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s v="fiction"/>
    <n v="1"/>
    <x v="1490"/>
    <d v="2013-10-02T08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  <n v="1"/>
    <x v="1491"/>
    <d v="2015-02-15T10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  <n v="1"/>
    <x v="1492"/>
    <d v="2011-06-18T16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n v="1"/>
    <x v="1493"/>
    <d v="2013-06-16T15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s v="fiction"/>
    <n v="1"/>
    <x v="1494"/>
    <d v="2015-04-03T10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n v="1"/>
    <x v="1495"/>
    <d v="2011-08-27T13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n v="1"/>
    <x v="1496"/>
    <d v="2014-09-16T06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s v="fiction"/>
    <n v="1"/>
    <x v="1497"/>
    <d v="2013-07-31T14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  <n v="1"/>
    <x v="1498"/>
    <d v="2014-09-03T18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  <n v="1"/>
    <x v="1499"/>
    <d v="2016-08-04T19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s v="fiction"/>
    <n v="1"/>
    <x v="1500"/>
    <d v="2013-05-01T16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s v="photobooks"/>
    <n v="1"/>
    <x v="1501"/>
    <d v="2015-07-08T09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s v="photobooks"/>
    <n v="1"/>
    <x v="1502"/>
    <d v="2016-03-25T17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s v="photobooks"/>
    <n v="1"/>
    <x v="1503"/>
    <d v="2016-10-23T03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s v="photobooks"/>
    <n v="1"/>
    <x v="1504"/>
    <d v="2014-06-10T03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s v="photobooks"/>
    <n v="1"/>
    <x v="1505"/>
    <d v="2016-03-22T15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s v="photobooks"/>
    <n v="1"/>
    <x v="1506"/>
    <d v="2014-07-24T13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s v="photobooks"/>
    <n v="1"/>
    <x v="1507"/>
    <d v="2010-05-15T03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s v="photobooks"/>
    <n v="1"/>
    <x v="1508"/>
    <d v="2014-06-27T09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s v="photobooks"/>
    <n v="1"/>
    <x v="1509"/>
    <d v="2017-02-14T17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s v="photobooks"/>
    <n v="1"/>
    <x v="1510"/>
    <d v="2014-07-19T04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s v="photobooks"/>
    <n v="1"/>
    <x v="1511"/>
    <d v="2015-11-18T10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s v="photobooks"/>
    <n v="1"/>
    <x v="1512"/>
    <d v="2017-02-05T11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s v="photobooks"/>
    <n v="1"/>
    <x v="1513"/>
    <d v="2014-07-16T10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s v="photobooks"/>
    <n v="1"/>
    <x v="1514"/>
    <d v="2015-09-27T09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s v="photobooks"/>
    <n v="1"/>
    <x v="1515"/>
    <d v="2016-03-16T00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s v="photobooks"/>
    <n v="1"/>
    <x v="1516"/>
    <d v="2016-10-06T0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s v="photobooks"/>
    <n v="1"/>
    <x v="1517"/>
    <d v="2014-12-06T01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s v="photobooks"/>
    <n v="1"/>
    <x v="1518"/>
    <d v="2014-05-31T14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s v="photobooks"/>
    <n v="1"/>
    <x v="1519"/>
    <d v="2014-06-20T16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s v="photobooks"/>
    <n v="1"/>
    <x v="1520"/>
    <d v="2014-12-18T23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s v="photobooks"/>
    <n v="1"/>
    <x v="1521"/>
    <d v="2016-06-06T23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s v="photobooks"/>
    <n v="1"/>
    <x v="1522"/>
    <d v="2014-10-17T14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s v="photobooks"/>
    <n v="1"/>
    <x v="1523"/>
    <d v="2014-12-22T19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s v="photobooks"/>
    <n v="1"/>
    <x v="1524"/>
    <d v="2017-02-20T07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s v="photobooks"/>
    <n v="1"/>
    <x v="1525"/>
    <d v="2016-08-18T11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s v="photobooks"/>
    <n v="1"/>
    <x v="1526"/>
    <d v="2016-01-19T01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s v="photobooks"/>
    <n v="1"/>
    <x v="1527"/>
    <d v="2017-03-14T08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s v="photobooks"/>
    <n v="1"/>
    <x v="1528"/>
    <d v="2017-01-31T19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s v="photobooks"/>
    <n v="1"/>
    <x v="1529"/>
    <d v="2015-03-19T09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s v="photobooks"/>
    <n v="1"/>
    <x v="1530"/>
    <d v="2015-10-23T13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s v="photobooks"/>
    <n v="1"/>
    <x v="1531"/>
    <d v="2014-11-30T22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s v="photobooks"/>
    <n v="1"/>
    <x v="1532"/>
    <d v="2016-02-15T10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s v="photobooks"/>
    <n v="1"/>
    <x v="1533"/>
    <d v="2016-05-01T22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s v="photobooks"/>
    <n v="1"/>
    <x v="1534"/>
    <d v="2015-09-04T11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s v="photobooks"/>
    <n v="1"/>
    <x v="1535"/>
    <d v="2016-05-23T17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s v="photobooks"/>
    <n v="1"/>
    <x v="1536"/>
    <d v="2015-08-27T14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s v="photobooks"/>
    <n v="1"/>
    <x v="1537"/>
    <d v="2016-08-06T13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s v="photobooks"/>
    <n v="1"/>
    <x v="1538"/>
    <d v="2015-01-22T13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s v="photobooks"/>
    <n v="1"/>
    <x v="1539"/>
    <d v="2017-01-03T17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s v="photobooks"/>
    <n v="1"/>
    <x v="1540"/>
    <d v="2014-11-25T20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s v="nature"/>
    <n v="1"/>
    <x v="1541"/>
    <d v="2014-12-31T12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  <n v="1"/>
    <x v="1542"/>
    <d v="2015-06-30T18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  <n v="1"/>
    <x v="1543"/>
    <d v="2014-11-22T08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n v="1"/>
    <x v="1544"/>
    <d v="2015-03-31T19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s v="nature"/>
    <n v="1"/>
    <x v="1545"/>
    <d v="2015-03-02T16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s v="nature"/>
    <n v="1"/>
    <x v="1546"/>
    <d v="2014-09-17T00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n v="1"/>
    <x v="1547"/>
    <d v="2017-02-23T05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  <n v="1"/>
    <x v="1548"/>
    <d v="2015-11-08T17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s v="nature"/>
    <n v="1"/>
    <x v="1549"/>
    <d v="2015-11-02T23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s v="nature"/>
    <n v="1"/>
    <x v="1550"/>
    <d v="2016-05-12T05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n v="1"/>
    <x v="1551"/>
    <d v="2015-05-27T14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s v="nature"/>
    <n v="1"/>
    <x v="1552"/>
    <d v="2014-09-30T22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n v="1"/>
    <x v="1553"/>
    <d v="2015-09-02T01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n v="1"/>
    <x v="1554"/>
    <d v="2015-08-02T01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n v="1"/>
    <x v="1555"/>
    <d v="2015-09-17T12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s v="nature"/>
    <n v="1"/>
    <x v="1556"/>
    <d v="2016-07-03T22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  <n v="1"/>
    <x v="1557"/>
    <d v="2014-09-20T10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s v="nature"/>
    <n v="1"/>
    <x v="1558"/>
    <d v="2015-08-28T07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  <n v="1"/>
    <x v="1559"/>
    <d v="2015-04-28T20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  <n v="1"/>
    <x v="1560"/>
    <d v="2014-11-12T20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  <n v="1"/>
    <x v="1561"/>
    <d v="2013-11-06T2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n v="1"/>
    <x v="1562"/>
    <d v="2009-12-01T19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  <n v="1"/>
    <x v="1563"/>
    <d v="2014-03-14T11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  <n v="1"/>
    <x v="1564"/>
    <d v="2015-05-28T15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  <n v="1"/>
    <x v="1565"/>
    <d v="2011-06-08T12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s v="art books"/>
    <n v="1"/>
    <x v="1566"/>
    <d v="2016-07-27T17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s v="art books"/>
    <n v="1"/>
    <x v="1567"/>
    <d v="2014-02-16T19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  <n v="1"/>
    <x v="1568"/>
    <d v="2014-12-23T20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n v="1"/>
    <x v="1569"/>
    <d v="2013-05-25T11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s v="art books"/>
    <n v="1"/>
    <x v="1570"/>
    <d v="2016-04-08T13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  <n v="1"/>
    <x v="1571"/>
    <d v="2015-06-19T13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s v="art books"/>
    <n v="1"/>
    <x v="1572"/>
    <d v="2016-02-28T18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s v="art books"/>
    <n v="1"/>
    <x v="1573"/>
    <d v="2017-03-31T22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s v="art books"/>
    <n v="1"/>
    <x v="1574"/>
    <d v="2015-02-17T17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s v="art books"/>
    <n v="1"/>
    <x v="1575"/>
    <d v="2014-07-09T07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  <n v="1"/>
    <x v="1576"/>
    <d v="2015-06-30T16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  <n v="1"/>
    <x v="1577"/>
    <d v="2012-07-24T15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  <n v="1"/>
    <x v="1578"/>
    <d v="2010-09-01T21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  <n v="1"/>
    <x v="1579"/>
    <d v="2013-08-28T18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n v="1"/>
    <x v="1580"/>
    <d v="2012-05-20T20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  <n v="1"/>
    <x v="1581"/>
    <d v="2015-12-19T05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  <n v="1"/>
    <x v="1582"/>
    <d v="2015-10-26T16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  <n v="1"/>
    <x v="1583"/>
    <d v="2014-09-25T16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n v="1"/>
    <x v="1584"/>
    <d v="2014-05-30T10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s v="places"/>
    <n v="1"/>
    <x v="1585"/>
    <d v="2016-12-25T06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n v="1"/>
    <x v="1586"/>
    <d v="2015-04-04T20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s v="places"/>
    <n v="1"/>
    <x v="1587"/>
    <d v="2014-12-13T17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n v="1"/>
    <x v="1588"/>
    <d v="2015-01-31T15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n v="1"/>
    <x v="1589"/>
    <d v="2015-10-09T18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  <n v="1"/>
    <x v="1590"/>
    <d v="2015-09-23T15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s v="places"/>
    <n v="1"/>
    <x v="1591"/>
    <d v="2016-04-03T11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n v="1"/>
    <x v="1592"/>
    <d v="2015-03-27T19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s v="places"/>
    <n v="1"/>
    <x v="1593"/>
    <d v="2015-02-28T15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  <n v="1"/>
    <x v="1594"/>
    <d v="2016-05-15T11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s v="places"/>
    <n v="1"/>
    <x v="1595"/>
    <d v="2014-06-18T15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  <n v="1"/>
    <x v="1596"/>
    <d v="2014-12-13T06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n v="1"/>
    <x v="1597"/>
    <d v="2016-09-20T03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s v="places"/>
    <n v="1"/>
    <x v="1598"/>
    <d v="2015-07-26T11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n v="1"/>
    <x v="1599"/>
    <d v="2016-04-08T06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s v="places"/>
    <n v="1"/>
    <x v="1600"/>
    <d v="2014-07-15T00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s v="rock"/>
    <n v="1"/>
    <x v="1601"/>
    <d v="2011-05-04T21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s v="rock"/>
    <n v="1"/>
    <x v="1602"/>
    <d v="2011-10-14T18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s v="rock"/>
    <n v="1"/>
    <x v="1603"/>
    <d v="2012-01-27T23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s v="rock"/>
    <n v="1"/>
    <x v="1604"/>
    <d v="2012-03-17T14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s v="rock"/>
    <n v="1"/>
    <x v="1605"/>
    <d v="2011-08-01T02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s v="rock"/>
    <n v="1"/>
    <x v="1606"/>
    <d v="2011-03-23T20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s v="rock"/>
    <n v="1"/>
    <x v="1607"/>
    <d v="2012-06-14T14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s v="rock"/>
    <n v="1"/>
    <x v="1608"/>
    <d v="2014-01-01T00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s v="rock"/>
    <n v="1"/>
    <x v="1609"/>
    <d v="2011-11-02T03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s v="rock"/>
    <n v="1"/>
    <x v="1610"/>
    <d v="2012-12-15T17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s v="rock"/>
    <n v="1"/>
    <x v="1611"/>
    <d v="2013-06-04T19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  <n v="1"/>
    <x v="1612"/>
    <d v="2013-01-02T15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s v="rock"/>
    <n v="1"/>
    <x v="1613"/>
    <d v="2012-07-21T20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s v="rock"/>
    <n v="1"/>
    <x v="1614"/>
    <d v="2014-08-03T12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s v="rock"/>
    <n v="1"/>
    <x v="1615"/>
    <d v="2011-12-12T21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s v="rock"/>
    <n v="1"/>
    <x v="1616"/>
    <d v="2012-11-22T17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s v="rock"/>
    <n v="1"/>
    <x v="1617"/>
    <d v="2013-11-01T14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s v="rock"/>
    <n v="1"/>
    <x v="1618"/>
    <d v="2013-03-08T10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s v="rock"/>
    <n v="1"/>
    <x v="1619"/>
    <d v="2014-09-14T23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s v="rock"/>
    <n v="1"/>
    <x v="1620"/>
    <d v="2013-02-23T03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s v="rock"/>
    <n v="1"/>
    <x v="1621"/>
    <d v="2012-05-27T22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s v="rock"/>
    <n v="1"/>
    <x v="1622"/>
    <d v="2014-12-17T02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s v="rock"/>
    <n v="1"/>
    <x v="1623"/>
    <d v="2013-08-27T11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  <n v="1"/>
    <x v="1624"/>
    <d v="2013-01-09T03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s v="rock"/>
    <n v="1"/>
    <x v="1625"/>
    <d v="2012-09-11T11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s v="rock"/>
    <n v="1"/>
    <x v="1626"/>
    <d v="2013-12-01T16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s v="rock"/>
    <n v="1"/>
    <x v="1627"/>
    <d v="2012-11-25T23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s v="rock"/>
    <n v="1"/>
    <x v="1628"/>
    <d v="2014-06-17T12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s v="rock"/>
    <n v="1"/>
    <x v="1629"/>
    <d v="2014-02-20T15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s v="rock"/>
    <n v="1"/>
    <x v="1630"/>
    <d v="2012-03-02T01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s v="rock"/>
    <n v="1"/>
    <x v="1631"/>
    <d v="2012-10-12T15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s v="rock"/>
    <n v="1"/>
    <x v="1632"/>
    <d v="2011-09-24T03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s v="rock"/>
    <n v="1"/>
    <x v="1633"/>
    <d v="2012-01-16T00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s v="rock"/>
    <n v="1"/>
    <x v="1634"/>
    <d v="2011-06-02T00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s v="rock"/>
    <n v="1"/>
    <x v="1635"/>
    <d v="2016-07-11T15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s v="rock"/>
    <n v="1"/>
    <x v="1636"/>
    <d v="2011-06-11T23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  <n v="1"/>
    <x v="1637"/>
    <d v="2009-12-31T18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s v="rock"/>
    <n v="1"/>
    <x v="1638"/>
    <d v="2013-02-28T16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s v="rock"/>
    <n v="1"/>
    <x v="1639"/>
    <d v="2012-03-03T10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s v="rock"/>
    <n v="1"/>
    <x v="1640"/>
    <d v="2010-08-02T20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  <n v="1"/>
    <x v="1641"/>
    <d v="2014-12-19T09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s v="pop"/>
    <n v="1"/>
    <x v="1642"/>
    <d v="2011-06-13T19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s v="pop"/>
    <n v="1"/>
    <x v="1643"/>
    <d v="2012-09-24T14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s v="pop"/>
    <n v="1"/>
    <x v="1644"/>
    <d v="2012-11-21T21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  <n v="1"/>
    <x v="1645"/>
    <d v="2013-09-18T09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s v="pop"/>
    <n v="1"/>
    <x v="1646"/>
    <d v="2014-08-14T13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s v="pop"/>
    <n v="1"/>
    <x v="1647"/>
    <d v="2012-06-09T04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s v="pop"/>
    <n v="1"/>
    <x v="1648"/>
    <d v="2011-03-20T10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s v="pop"/>
    <n v="1"/>
    <x v="1649"/>
    <d v="2014-05-23T11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s v="pop"/>
    <n v="1"/>
    <x v="1650"/>
    <d v="2013-10-09T05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s v="pop"/>
    <n v="1"/>
    <x v="1651"/>
    <d v="2011-04-26T01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s v="pop"/>
    <n v="1"/>
    <x v="1652"/>
    <d v="2013-11-24T07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s v="pop"/>
    <n v="1"/>
    <x v="1653"/>
    <d v="2011-04-24T15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s v="pop"/>
    <n v="1"/>
    <x v="1654"/>
    <d v="2012-04-18T16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s v="pop"/>
    <n v="1"/>
    <x v="1655"/>
    <d v="2012-04-05T13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s v="pop"/>
    <n v="1"/>
    <x v="1656"/>
    <d v="2012-12-13T17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s v="pop"/>
    <n v="1"/>
    <x v="1657"/>
    <d v="2012-05-24T13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s v="pop"/>
    <n v="1"/>
    <x v="1658"/>
    <d v="2012-12-18T09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s v="pop"/>
    <n v="1"/>
    <x v="1659"/>
    <d v="2013-12-17T07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s v="pop"/>
    <n v="1"/>
    <x v="1660"/>
    <d v="2016-04-30T16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s v="pop"/>
    <n v="1"/>
    <x v="1661"/>
    <d v="2016-01-17T16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s v="pop"/>
    <n v="1"/>
    <x v="1662"/>
    <d v="2011-12-31T00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  <n v="1"/>
    <x v="1663"/>
    <d v="2015-01-31T19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s v="pop"/>
    <n v="1"/>
    <x v="1664"/>
    <d v="2012-03-15T22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s v="pop"/>
    <n v="1"/>
    <x v="1665"/>
    <d v="2011-02-21T22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s v="pop"/>
    <n v="1"/>
    <x v="1666"/>
    <d v="2013-03-28T00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s v="pop"/>
    <n v="1"/>
    <x v="1667"/>
    <d v="2014-03-11T01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s v="pop"/>
    <n v="1"/>
    <x v="1668"/>
    <d v="2011-11-27T23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s v="pop"/>
    <n v="1"/>
    <x v="1669"/>
    <d v="2016-05-31T16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s v="pop"/>
    <n v="1"/>
    <x v="1670"/>
    <d v="2010-07-04T23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s v="pop"/>
    <n v="1"/>
    <x v="1671"/>
    <d v="2016-08-01T08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s v="pop"/>
    <n v="1"/>
    <x v="1672"/>
    <d v="2012-06-04T10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s v="pop"/>
    <n v="1"/>
    <x v="1673"/>
    <d v="2015-03-06T16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s v="pop"/>
    <n v="1"/>
    <x v="1674"/>
    <d v="2016-08-18T01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s v="pop"/>
    <n v="1"/>
    <x v="1675"/>
    <d v="2011-10-16T17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s v="pop"/>
    <n v="1"/>
    <x v="1676"/>
    <d v="2012-04-20T22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s v="pop"/>
    <n v="1"/>
    <x v="1677"/>
    <d v="2016-04-16T00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s v="pop"/>
    <n v="1"/>
    <x v="1678"/>
    <d v="2014-02-06T15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  <n v="1"/>
    <x v="1679"/>
    <d v="2011-07-21T20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  <n v="1"/>
    <x v="1680"/>
    <d v="2014-07-12T13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s v="faith"/>
    <n v="1"/>
    <x v="1681"/>
    <d v="2017-03-28T21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n v="1"/>
    <x v="1682"/>
    <d v="2017-04-13T23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s v="faith"/>
    <n v="1"/>
    <x v="1683"/>
    <d v="2017-04-07T13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s v="faith"/>
    <n v="1"/>
    <x v="1684"/>
    <d v="2017-03-17T13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s v="faith"/>
    <n v="1"/>
    <x v="1685"/>
    <d v="2017-03-24T00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s v="faith"/>
    <n v="1"/>
    <x v="1686"/>
    <d v="2017-04-27T14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s v="faith"/>
    <n v="1"/>
    <x v="1687"/>
    <d v="2017-04-10T15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s v="faith"/>
    <n v="1"/>
    <x v="1688"/>
    <d v="2017-04-09T06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s v="faith"/>
    <n v="1"/>
    <x v="1689"/>
    <d v="2017-03-16T16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s v="faith"/>
    <n v="1"/>
    <x v="1690"/>
    <d v="2017-04-06T04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s v="faith"/>
    <n v="1"/>
    <x v="1691"/>
    <d v="2017-04-02T20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s v="faith"/>
    <n v="1"/>
    <x v="1692"/>
    <d v="2017-03-26T18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s v="faith"/>
    <n v="1"/>
    <x v="1693"/>
    <d v="2017-04-09T15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s v="faith"/>
    <n v="1"/>
    <x v="1694"/>
    <d v="2017-03-26T23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s v="faith"/>
    <n v="1"/>
    <x v="1695"/>
    <d v="2017-04-09T20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n v="1"/>
    <x v="1696"/>
    <d v="2017-03-31T19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s v="faith"/>
    <n v="1"/>
    <x v="1697"/>
    <d v="2017-04-09T18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n v="1"/>
    <x v="1698"/>
    <d v="2017-03-25T22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s v="faith"/>
    <n v="1"/>
    <x v="1699"/>
    <d v="2017-04-11T15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s v="faith"/>
    <n v="1"/>
    <x v="1700"/>
    <d v="2017-03-31T23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s v="faith"/>
    <n v="1"/>
    <x v="1701"/>
    <d v="2015-01-15T10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s v="faith"/>
    <n v="1"/>
    <x v="1702"/>
    <d v="2015-03-30T14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s v="faith"/>
    <n v="1"/>
    <x v="1703"/>
    <d v="2015-08-31T01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s v="faith"/>
    <n v="1"/>
    <x v="1704"/>
    <d v="2015-02-15T22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n v="1"/>
    <x v="1705"/>
    <d v="2015-09-09T11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n v="1"/>
    <x v="1706"/>
    <d v="2015-08-23T02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s v="faith"/>
    <n v="1"/>
    <x v="1707"/>
    <d v="2016-03-28T11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n v="1"/>
    <x v="1708"/>
    <d v="2016-05-01T15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s v="faith"/>
    <n v="1"/>
    <x v="1709"/>
    <d v="2014-08-31T14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s v="faith"/>
    <n v="1"/>
    <x v="1710"/>
    <d v="2016-01-18T08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  <n v="1"/>
    <x v="1711"/>
    <d v="2014-09-01T10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n v="1"/>
    <x v="1712"/>
    <d v="2015-06-30T16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s v="faith"/>
    <n v="1"/>
    <x v="1713"/>
    <d v="2014-10-05T14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s v="faith"/>
    <n v="1"/>
    <x v="1714"/>
    <d v="2015-05-01T17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s v="faith"/>
    <n v="1"/>
    <x v="1715"/>
    <d v="2015-03-30T22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  <n v="1"/>
    <x v="1716"/>
    <d v="2016-12-09T09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s v="faith"/>
    <n v="1"/>
    <x v="1717"/>
    <d v="2016-04-20T23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s v="faith"/>
    <n v="1"/>
    <x v="1718"/>
    <d v="2016-05-13T23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s v="faith"/>
    <n v="1"/>
    <x v="1719"/>
    <d v="2014-09-17T07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s v="faith"/>
    <n v="1"/>
    <x v="1720"/>
    <d v="2014-11-09T14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n v="1"/>
    <x v="1721"/>
    <d v="2015-12-11T06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s v="faith"/>
    <n v="1"/>
    <x v="1722"/>
    <d v="2016-04-02T19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s v="faith"/>
    <n v="1"/>
    <x v="1723"/>
    <d v="2015-07-01T01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s v="faith"/>
    <n v="1"/>
    <x v="1724"/>
    <d v="2014-10-30T17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s v="faith"/>
    <n v="1"/>
    <x v="1725"/>
    <d v="2014-08-24T18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s v="faith"/>
    <n v="1"/>
    <x v="1726"/>
    <d v="2014-06-27T17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s v="faith"/>
    <n v="1"/>
    <x v="1727"/>
    <d v="2015-04-05T06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s v="faith"/>
    <n v="1"/>
    <x v="1728"/>
    <d v="2015-10-21T10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n v="1"/>
    <x v="1729"/>
    <d v="2016-06-09T20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n v="1"/>
    <x v="1730"/>
    <d v="2015-10-24T21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n v="1"/>
    <x v="1731"/>
    <d v="2015-06-11T10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n v="1"/>
    <x v="1732"/>
    <d v="2016-01-16T00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n v="1"/>
    <x v="1733"/>
    <d v="2016-09-13T16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s v="faith"/>
    <n v="1"/>
    <x v="1734"/>
    <d v="2015-05-07T19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  <n v="1"/>
    <x v="1735"/>
    <d v="2016-08-07T14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s v="faith"/>
    <n v="1"/>
    <x v="1736"/>
    <d v="2015-11-08T16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s v="faith"/>
    <n v="1"/>
    <x v="1737"/>
    <d v="2015-07-20T17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  <n v="1"/>
    <x v="1738"/>
    <d v="2014-10-02T15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  <n v="1"/>
    <x v="1739"/>
    <d v="2016-05-04T14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n v="1"/>
    <x v="1740"/>
    <d v="2015-07-16T14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s v="photobooks"/>
    <n v="1"/>
    <x v="1741"/>
    <d v="2015-06-10T10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s v="photobooks"/>
    <n v="1"/>
    <x v="1742"/>
    <d v="2017-01-07T16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s v="photobooks"/>
    <n v="1"/>
    <x v="1743"/>
    <d v="2016-08-26T22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s v="photobooks"/>
    <n v="1"/>
    <x v="1744"/>
    <d v="2015-03-08T08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s v="photobooks"/>
    <n v="1"/>
    <x v="1745"/>
    <d v="2016-12-21T21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s v="photobooks"/>
    <n v="1"/>
    <x v="1746"/>
    <d v="2016-11-23T21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s v="photobooks"/>
    <n v="1"/>
    <x v="1747"/>
    <d v="2015-11-13T10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s v="photobooks"/>
    <n v="1"/>
    <x v="1748"/>
    <d v="2015-09-02T17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s v="photobooks"/>
    <n v="1"/>
    <x v="1749"/>
    <d v="2017-03-01T14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s v="photobooks"/>
    <n v="1"/>
    <x v="1750"/>
    <d v="2016-04-19T15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s v="photobooks"/>
    <n v="1"/>
    <x v="1751"/>
    <d v="2015-03-19T12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s v="photobooks"/>
    <n v="1"/>
    <x v="1752"/>
    <d v="2016-10-14T01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s v="photobooks"/>
    <n v="1"/>
    <x v="1753"/>
    <d v="2016-03-21T11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s v="photobooks"/>
    <n v="1"/>
    <x v="1754"/>
    <d v="2015-04-03T15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  <n v="1"/>
    <x v="1755"/>
    <d v="2015-10-05T13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s v="photobooks"/>
    <n v="1"/>
    <x v="1756"/>
    <d v="2016-08-28T23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s v="photobooks"/>
    <n v="1"/>
    <x v="1757"/>
    <d v="2017-01-28T14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s v="photobooks"/>
    <n v="1"/>
    <x v="1758"/>
    <d v="2016-07-14T17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s v="photobooks"/>
    <n v="1"/>
    <x v="1759"/>
    <d v="2015-03-25T13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s v="photobooks"/>
    <n v="1"/>
    <x v="1760"/>
    <d v="2016-02-25T11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s v="photobooks"/>
    <n v="1"/>
    <x v="1761"/>
    <d v="2015-09-12T08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  <n v="1"/>
    <x v="1762"/>
    <d v="2016-03-11T18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s v="photobooks"/>
    <n v="1"/>
    <x v="1763"/>
    <d v="2016-10-23T15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s v="photobooks"/>
    <n v="1"/>
    <x v="1764"/>
    <d v="2014-08-03T06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s v="photobooks"/>
    <n v="1"/>
    <x v="1765"/>
    <d v="2014-08-13T18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n v="1"/>
    <x v="1766"/>
    <d v="2014-08-25T15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s v="photobooks"/>
    <n v="1"/>
    <x v="1767"/>
    <d v="2014-08-03T10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s v="photobooks"/>
    <n v="1"/>
    <x v="1768"/>
    <d v="2014-09-27T08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s v="photobooks"/>
    <n v="1"/>
    <x v="1769"/>
    <d v="2015-01-13T14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  <n v="1"/>
    <x v="1770"/>
    <d v="2014-10-14T13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  <n v="1"/>
    <x v="1771"/>
    <d v="2014-10-23T18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s v="photobooks"/>
    <n v="1"/>
    <x v="1772"/>
    <d v="2014-07-06T12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s v="photobooks"/>
    <n v="1"/>
    <x v="1773"/>
    <d v="2015-01-19T13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s v="photobooks"/>
    <n v="1"/>
    <x v="1774"/>
    <d v="2014-11-29T09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s v="photobooks"/>
    <n v="1"/>
    <x v="1775"/>
    <d v="2014-10-24T18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  <n v="1"/>
    <x v="1776"/>
    <d v="2014-10-29T17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  <n v="1"/>
    <x v="1777"/>
    <d v="2015-02-20T03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s v="photobooks"/>
    <n v="1"/>
    <x v="1778"/>
    <d v="2015-03-27T14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s v="photobooks"/>
    <n v="1"/>
    <x v="1779"/>
    <d v="2016-09-02T11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s v="photobooks"/>
    <n v="1"/>
    <x v="1780"/>
    <d v="2016-07-02T09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s v="photobooks"/>
    <n v="1"/>
    <x v="1781"/>
    <d v="2016-09-15T09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s v="photobooks"/>
    <n v="1"/>
    <x v="1782"/>
    <d v="2016-02-21T08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s v="photobooks"/>
    <n v="1"/>
    <x v="1783"/>
    <d v="2015-05-21T17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s v="photobooks"/>
    <n v="1"/>
    <x v="1784"/>
    <d v="2015-01-30T22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s v="photobooks"/>
    <n v="1"/>
    <x v="1785"/>
    <d v="2014-10-15T19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s v="photobooks"/>
    <n v="1"/>
    <x v="1786"/>
    <d v="2014-12-15T08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s v="photobooks"/>
    <n v="1"/>
    <x v="1787"/>
    <d v="2015-04-04T09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  <n v="1"/>
    <x v="1788"/>
    <d v="2014-10-31T17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  <n v="1"/>
    <x v="1789"/>
    <d v="2015-01-12T01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s v="photobooks"/>
    <n v="1"/>
    <x v="1790"/>
    <d v="2015-02-05T11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  <n v="1"/>
    <x v="1791"/>
    <d v="2015-01-29T12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s v="photobooks"/>
    <n v="1"/>
    <x v="1792"/>
    <d v="2015-08-10T01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  <n v="1"/>
    <x v="1793"/>
    <d v="2014-11-27T17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s v="photobooks"/>
    <n v="1"/>
    <x v="1794"/>
    <d v="2015-02-11T08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s v="photobooks"/>
    <n v="1"/>
    <x v="1795"/>
    <d v="2016-10-14T11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s v="photobooks"/>
    <n v="1"/>
    <x v="1796"/>
    <d v="2016-07-24T05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  <n v="1"/>
    <x v="1797"/>
    <d v="2016-12-15T08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s v="photobooks"/>
    <n v="1"/>
    <x v="1798"/>
    <d v="2016-02-04T02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s v="photobooks"/>
    <n v="1"/>
    <x v="1799"/>
    <d v="2014-11-11T16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s v="photobooks"/>
    <n v="1"/>
    <x v="1800"/>
    <d v="2016-10-10T09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s v="photobooks"/>
    <n v="1"/>
    <x v="1801"/>
    <d v="2015-12-15T07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s v="photobooks"/>
    <n v="1"/>
    <x v="1802"/>
    <d v="2015-06-27T16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s v="photobooks"/>
    <n v="1"/>
    <x v="1803"/>
    <d v="2015-02-13T20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s v="photobooks"/>
    <n v="1"/>
    <x v="1804"/>
    <d v="2015-11-14T12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s v="photobooks"/>
    <n v="1"/>
    <x v="1805"/>
    <d v="2015-10-02T13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s v="photobooks"/>
    <n v="1"/>
    <x v="1806"/>
    <d v="2014-09-30T10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s v="photobooks"/>
    <n v="1"/>
    <x v="1807"/>
    <d v="2014-09-27T20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s v="photobooks"/>
    <n v="1"/>
    <x v="1808"/>
    <d v="2017-02-11T11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s v="photobooks"/>
    <n v="1"/>
    <x v="1809"/>
    <d v="2015-03-01T16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  <n v="1"/>
    <x v="1810"/>
    <d v="2014-08-21T16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s v="photobooks"/>
    <n v="1"/>
    <x v="1811"/>
    <d v="2014-10-23T23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s v="photobooks"/>
    <n v="1"/>
    <x v="1812"/>
    <d v="2016-07-03T02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n v="1"/>
    <x v="1813"/>
    <d v="2014-08-08T16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s v="photobooks"/>
    <n v="1"/>
    <x v="1814"/>
    <d v="2015-02-28T02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n v="1"/>
    <x v="1815"/>
    <d v="2015-07-01T16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s v="photobooks"/>
    <n v="1"/>
    <x v="1816"/>
    <d v="2016-07-25T14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  <n v="1"/>
    <x v="1817"/>
    <d v="2017-01-30T01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n v="1"/>
    <x v="1818"/>
    <d v="2015-04-02T23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  <n v="1"/>
    <x v="1819"/>
    <d v="2014-07-30T13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s v="photobooks"/>
    <n v="1"/>
    <x v="1820"/>
    <d v="2015-03-31T20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s v="rock"/>
    <n v="1"/>
    <x v="1821"/>
    <d v="2012-03-03T02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s v="rock"/>
    <n v="1"/>
    <x v="1822"/>
    <d v="2014-01-31T14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s v="rock"/>
    <n v="1"/>
    <x v="1823"/>
    <d v="2012-10-24T11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s v="rock"/>
    <n v="1"/>
    <x v="1824"/>
    <d v="2014-01-07T21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s v="rock"/>
    <n v="1"/>
    <x v="1825"/>
    <d v="2013-07-11T15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s v="rock"/>
    <n v="1"/>
    <x v="1826"/>
    <d v="2014-02-17T17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s v="rock"/>
    <n v="1"/>
    <x v="1827"/>
    <d v="2011-03-03T02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s v="rock"/>
    <n v="1"/>
    <x v="1828"/>
    <d v="2014-05-09T17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s v="rock"/>
    <n v="1"/>
    <x v="1829"/>
    <d v="2011-01-21T17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s v="rock"/>
    <n v="1"/>
    <x v="1830"/>
    <d v="2014-02-24T11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s v="rock"/>
    <n v="1"/>
    <x v="1831"/>
    <d v="2012-05-12T18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s v="rock"/>
    <n v="1"/>
    <x v="1832"/>
    <d v="2011-03-04T07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  <n v="1"/>
    <x v="1833"/>
    <d v="2013-03-02T02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s v="rock"/>
    <n v="1"/>
    <x v="1834"/>
    <d v="2015-01-24T18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s v="rock"/>
    <n v="1"/>
    <x v="1835"/>
    <d v="2016-03-31T10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s v="rock"/>
    <n v="1"/>
    <x v="1836"/>
    <d v="2013-02-17T14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s v="rock"/>
    <n v="1"/>
    <x v="1837"/>
    <d v="2012-03-17T19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s v="rock"/>
    <n v="1"/>
    <x v="1838"/>
    <d v="2011-09-30T22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s v="rock"/>
    <n v="1"/>
    <x v="1839"/>
    <d v="2016-10-01T12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s v="rock"/>
    <n v="1"/>
    <x v="1840"/>
    <d v="2013-05-06T23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s v="rock"/>
    <n v="1"/>
    <x v="1841"/>
    <d v="2014-05-19T23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s v="rock"/>
    <n v="1"/>
    <x v="1842"/>
    <d v="2015-03-02T00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s v="rock"/>
    <n v="1"/>
    <x v="1843"/>
    <d v="2011-02-20T18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  <n v="1"/>
    <x v="1844"/>
    <d v="2011-06-10T22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s v="rock"/>
    <n v="1"/>
    <x v="1845"/>
    <d v="2016-06-16T23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s v="rock"/>
    <n v="1"/>
    <x v="1846"/>
    <d v="2012-12-15T10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s v="rock"/>
    <n v="1"/>
    <x v="1847"/>
    <d v="2015-04-21T00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s v="rock"/>
    <n v="1"/>
    <x v="1848"/>
    <d v="2011-07-31T01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s v="rock"/>
    <n v="1"/>
    <x v="1849"/>
    <d v="2012-10-17T15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s v="rock"/>
    <n v="1"/>
    <x v="1850"/>
    <d v="2014-07-10T18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s v="rock"/>
    <n v="1"/>
    <x v="1851"/>
    <d v="2014-07-27T20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s v="rock"/>
    <n v="1"/>
    <x v="1852"/>
    <d v="2015-04-24T19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s v="rock"/>
    <n v="1"/>
    <x v="1853"/>
    <d v="2012-11-13T21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s v="rock"/>
    <n v="1"/>
    <x v="1854"/>
    <d v="2013-05-23T19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s v="rock"/>
    <n v="1"/>
    <x v="1855"/>
    <d v="2014-01-06T07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s v="rock"/>
    <n v="1"/>
    <x v="1856"/>
    <d v="2014-07-18T15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s v="rock"/>
    <n v="1"/>
    <x v="1857"/>
    <d v="2014-09-12T13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s v="rock"/>
    <n v="1"/>
    <x v="1858"/>
    <d v="2011-12-16T00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s v="rock"/>
    <n v="1"/>
    <x v="1859"/>
    <d v="2011-09-22T13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s v="rock"/>
    <n v="1"/>
    <x v="1860"/>
    <d v="2014-02-06T12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n v="1"/>
    <x v="1861"/>
    <d v="2015-01-26T02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s v="mobile games"/>
    <n v="1"/>
    <x v="1862"/>
    <d v="2017-03-08T02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  <n v="1"/>
    <x v="1863"/>
    <d v="2014-06-12T14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s v="mobile games"/>
    <n v="1"/>
    <x v="1864"/>
    <d v="2014-05-04T12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  <n v="1"/>
    <x v="1865"/>
    <d v="2016-11-06T04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  <n v="1"/>
    <x v="1866"/>
    <d v="2017-02-28T23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  <n v="1"/>
    <x v="1867"/>
    <d v="2016-11-05T17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s v="mobile games"/>
    <n v="1"/>
    <x v="1868"/>
    <d v="2015-12-15T02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n v="1"/>
    <x v="1869"/>
    <d v="2017-01-03T19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s v="mobile games"/>
    <n v="1"/>
    <x v="1870"/>
    <d v="2016-01-30T23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s v="mobile games"/>
    <n v="1"/>
    <x v="1871"/>
    <d v="2014-11-20T14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s v="mobile games"/>
    <n v="1"/>
    <x v="1872"/>
    <d v="2015-06-29T22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  <n v="1"/>
    <x v="1873"/>
    <d v="2015-07-08T11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  <n v="1"/>
    <x v="1874"/>
    <d v="2016-06-28T18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  <n v="1"/>
    <x v="1875"/>
    <d v="2016-08-06T16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n v="1"/>
    <x v="1876"/>
    <d v="2014-06-16T01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n v="1"/>
    <x v="1877"/>
    <d v="2015-02-28T19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n v="1"/>
    <x v="1878"/>
    <d v="2014-06-12T19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  <n v="1"/>
    <x v="1879"/>
    <d v="2016-03-14T09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s v="mobile games"/>
    <n v="1"/>
    <x v="1880"/>
    <d v="2016-03-30T07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s v="indie rock"/>
    <n v="1"/>
    <x v="1881"/>
    <d v="2015-03-09T21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s v="indie rock"/>
    <n v="1"/>
    <x v="1882"/>
    <d v="2012-07-10T18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s v="indie rock"/>
    <n v="1"/>
    <x v="1883"/>
    <d v="2012-04-08T16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s v="indie rock"/>
    <n v="1"/>
    <x v="1884"/>
    <d v="2012-11-27T07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s v="indie rock"/>
    <n v="1"/>
    <x v="1885"/>
    <d v="2012-08-10T17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s v="indie rock"/>
    <n v="1"/>
    <x v="1886"/>
    <d v="2014-11-12T17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s v="indie rock"/>
    <n v="1"/>
    <x v="1887"/>
    <d v="2015-12-03T16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s v="indie rock"/>
    <n v="1"/>
    <x v="1888"/>
    <d v="2010-05-31T23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s v="indie rock"/>
    <n v="1"/>
    <x v="1889"/>
    <d v="2013-03-11T13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s v="indie rock"/>
    <n v="1"/>
    <x v="1890"/>
    <d v="2012-12-15T13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s v="indie rock"/>
    <n v="1"/>
    <x v="1891"/>
    <d v="2010-07-22T01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s v="indie rock"/>
    <n v="1"/>
    <x v="1892"/>
    <d v="2011-06-07T10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s v="indie rock"/>
    <n v="1"/>
    <x v="1893"/>
    <d v="2011-04-15T22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  <n v="1"/>
    <x v="1894"/>
    <d v="2012-02-12T16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s v="indie rock"/>
    <n v="1"/>
    <x v="1895"/>
    <d v="2015-10-20T12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s v="indie rock"/>
    <n v="1"/>
    <x v="1896"/>
    <d v="2012-04-12T12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s v="indie rock"/>
    <n v="1"/>
    <x v="1897"/>
    <d v="2014-03-04T16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s v="indie rock"/>
    <n v="1"/>
    <x v="1898"/>
    <d v="2016-02-01T13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s v="indie rock"/>
    <n v="1"/>
    <x v="1899"/>
    <d v="2015-03-25T16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s v="indie rock"/>
    <n v="1"/>
    <x v="1900"/>
    <d v="2012-10-06T04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  <n v="1"/>
    <x v="1901"/>
    <d v="2015-05-22T08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  <n v="1"/>
    <x v="1902"/>
    <d v="2015-03-04T13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s v="gadgets"/>
    <n v="1"/>
    <x v="1903"/>
    <d v="2017-01-27T13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  <n v="1"/>
    <x v="1904"/>
    <d v="2016-01-02T11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  <n v="1"/>
    <x v="1905"/>
    <d v="2014-09-07T17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s v="gadgets"/>
    <n v="1"/>
    <x v="1906"/>
    <d v="2016-06-23T11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  <n v="1"/>
    <x v="1907"/>
    <d v="2014-05-23T09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  <n v="1"/>
    <x v="1908"/>
    <d v="2016-12-29T17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s v="gadgets"/>
    <n v="1"/>
    <x v="1909"/>
    <d v="2014-10-23T05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s v="gadgets"/>
    <n v="1"/>
    <x v="1910"/>
    <d v="2015-10-31T17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  <n v="1"/>
    <x v="1911"/>
    <d v="2014-08-08T19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s v="gadgets"/>
    <n v="1"/>
    <x v="1912"/>
    <d v="2015-06-04T00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  <n v="1"/>
    <x v="1913"/>
    <d v="2014-10-08T07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  <n v="1"/>
    <x v="1914"/>
    <d v="2014-10-31T22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  <n v="1"/>
    <x v="1915"/>
    <d v="2014-09-01T20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  <n v="1"/>
    <x v="1916"/>
    <d v="2016-11-07T13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s v="gadgets"/>
    <n v="1"/>
    <x v="1917"/>
    <d v="2017-02-10T01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s v="gadgets"/>
    <n v="1"/>
    <x v="1918"/>
    <d v="2014-08-12T13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s v="gadgets"/>
    <n v="1"/>
    <x v="1919"/>
    <d v="2015-05-19T16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s v="gadgets"/>
    <n v="1"/>
    <x v="1920"/>
    <d v="2015-10-21T18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  <n v="1"/>
    <x v="1921"/>
    <d v="2012-07-14T00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s v="indie rock"/>
    <n v="1"/>
    <x v="1922"/>
    <d v="2013-12-12T01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s v="indie rock"/>
    <n v="1"/>
    <x v="1923"/>
    <d v="2011-09-26T23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  <n v="1"/>
    <x v="1924"/>
    <d v="2014-01-15T14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s v="indie rock"/>
    <n v="1"/>
    <x v="1925"/>
    <d v="2013-10-10T19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s v="indie rock"/>
    <n v="1"/>
    <x v="1926"/>
    <d v="2010-11-01T19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s v="indie rock"/>
    <n v="1"/>
    <x v="1927"/>
    <d v="2012-03-07T23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s v="indie rock"/>
    <n v="1"/>
    <x v="1928"/>
    <d v="2013-05-07T10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s v="indie rock"/>
    <n v="1"/>
    <x v="1929"/>
    <d v="2011-07-04T19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s v="indie rock"/>
    <n v="1"/>
    <x v="1930"/>
    <d v="2013-07-07T08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s v="indie rock"/>
    <n v="1"/>
    <x v="1931"/>
    <d v="2012-05-21T22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s v="indie rock"/>
    <n v="1"/>
    <x v="1932"/>
    <d v="2012-01-24T14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s v="indie rock"/>
    <n v="1"/>
    <x v="1933"/>
    <d v="2014-09-26T22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s v="indie rock"/>
    <n v="1"/>
    <x v="1934"/>
    <d v="2011-12-25T00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  <n v="1"/>
    <x v="1935"/>
    <d v="2014-06-20T23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s v="indie rock"/>
    <n v="1"/>
    <x v="1936"/>
    <d v="2011-12-06T00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s v="indie rock"/>
    <n v="1"/>
    <x v="1937"/>
    <d v="2012-06-14T22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s v="indie rock"/>
    <n v="1"/>
    <x v="1938"/>
    <d v="2013-07-02T00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s v="indie rock"/>
    <n v="1"/>
    <x v="1939"/>
    <d v="2013-03-10T17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s v="indie rock"/>
    <n v="1"/>
    <x v="1940"/>
    <d v="2011-06-14T22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s v="hardware"/>
    <n v="1"/>
    <x v="1941"/>
    <d v="2014-05-15T01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s v="hardware"/>
    <n v="1"/>
    <x v="1942"/>
    <d v="2011-07-04T14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s v="hardware"/>
    <n v="1"/>
    <x v="1943"/>
    <d v="2016-08-11T01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s v="hardware"/>
    <n v="1"/>
    <x v="1944"/>
    <d v="2014-05-01T09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s v="hardware"/>
    <n v="1"/>
    <x v="1945"/>
    <d v="2015-07-12T01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s v="hardware"/>
    <n v="1"/>
    <x v="1946"/>
    <d v="2014-04-19T21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s v="hardware"/>
    <n v="1"/>
    <x v="1947"/>
    <d v="2009-11-23T00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s v="hardware"/>
    <n v="1"/>
    <x v="1948"/>
    <d v="2016-06-06T12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s v="hardware"/>
    <n v="1"/>
    <x v="1949"/>
    <d v="2014-07-10T05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s v="hardware"/>
    <n v="1"/>
    <x v="1950"/>
    <d v="2011-04-21T23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s v="hardware"/>
    <n v="1"/>
    <x v="1951"/>
    <d v="2016-11-07T06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s v="hardware"/>
    <n v="1"/>
    <x v="1952"/>
    <d v="2013-10-16T09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s v="hardware"/>
    <n v="1"/>
    <x v="1953"/>
    <d v="2012-03-01T22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s v="hardware"/>
    <n v="1"/>
    <x v="1954"/>
    <d v="2016-03-12T00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s v="hardware"/>
    <n v="1"/>
    <x v="1955"/>
    <d v="2012-05-23T14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s v="hardware"/>
    <n v="1"/>
    <x v="1956"/>
    <d v="2015-04-18T16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s v="hardware"/>
    <n v="1"/>
    <x v="1957"/>
    <d v="2012-10-26T21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s v="hardware"/>
    <n v="1"/>
    <x v="1958"/>
    <d v="2013-03-23T17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s v="hardware"/>
    <n v="1"/>
    <x v="1959"/>
    <d v="2014-09-30T19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s v="hardware"/>
    <n v="1"/>
    <x v="1960"/>
    <d v="2014-12-21T03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s v="hardware"/>
    <n v="1"/>
    <x v="1961"/>
    <d v="2012-10-05T22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s v="hardware"/>
    <n v="1"/>
    <x v="1962"/>
    <d v="2014-05-13T13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s v="hardware"/>
    <n v="1"/>
    <x v="1963"/>
    <d v="2014-09-16T05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s v="hardware"/>
    <n v="1"/>
    <x v="1964"/>
    <d v="2016-04-22T01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s v="hardware"/>
    <n v="1"/>
    <x v="1965"/>
    <d v="2012-01-11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s v="hardware"/>
    <n v="1"/>
    <x v="1966"/>
    <d v="2014-08-14T07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s v="hardware"/>
    <n v="1"/>
    <x v="1967"/>
    <d v="2014-05-01T10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s v="hardware"/>
    <n v="1"/>
    <x v="1968"/>
    <d v="2016-12-03T10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s v="hardware"/>
    <n v="1"/>
    <x v="1969"/>
    <d v="2016-08-05T14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s v="hardware"/>
    <n v="1"/>
    <x v="1970"/>
    <d v="2013-04-19T22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s v="hardware"/>
    <n v="1"/>
    <x v="1971"/>
    <d v="2013-11-14T23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s v="hardware"/>
    <n v="1"/>
    <x v="1972"/>
    <d v="2012-11-17T20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s v="hardware"/>
    <n v="1"/>
    <x v="1973"/>
    <d v="2016-08-06T02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s v="hardware"/>
    <n v="1"/>
    <x v="1974"/>
    <d v="2013-08-19T03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s v="hardware"/>
    <n v="1"/>
    <x v="1975"/>
    <d v="2013-03-10T13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s v="hardware"/>
    <n v="1"/>
    <x v="1976"/>
    <d v="2013-07-13T16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s v="hardware"/>
    <n v="1"/>
    <x v="1977"/>
    <d v="2015-12-19T02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s v="hardware"/>
    <n v="1"/>
    <x v="1978"/>
    <d v="2012-06-12T02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s v="hardware"/>
    <n v="1"/>
    <x v="1979"/>
    <d v="2015-11-18T23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s v="hardware"/>
    <n v="1"/>
    <x v="1980"/>
    <d v="2016-04-03T07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  <n v="1"/>
    <x v="1981"/>
    <d v="2014-07-09T12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n v="1"/>
    <x v="1982"/>
    <d v="2016-12-04T10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s v="people"/>
    <n v="1"/>
    <x v="1983"/>
    <d v="2016-09-02T02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s v="people"/>
    <n v="1"/>
    <x v="1984"/>
    <d v="2014-11-30T14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  <n v="1"/>
    <x v="1985"/>
    <d v="2016-08-02T18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s v="people"/>
    <n v="1"/>
    <x v="1986"/>
    <d v="2016-03-14T04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s v="people"/>
    <n v="1"/>
    <x v="1987"/>
    <d v="2015-03-01T10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  <n v="1"/>
    <x v="1988"/>
    <d v="2015-08-20T13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  <n v="1"/>
    <x v="1989"/>
    <d v="2016-12-11T11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  <n v="1"/>
    <x v="1990"/>
    <d v="2016-02-12T23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s v="people"/>
    <n v="1"/>
    <x v="1991"/>
    <d v="2015-07-03T16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s v="people"/>
    <n v="1"/>
    <x v="1992"/>
    <d v="2015-02-17T22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n v="1"/>
    <x v="1993"/>
    <d v="2015-12-21T09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n v="1"/>
    <x v="1994"/>
    <d v="2016-12-06T20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  <n v="1"/>
    <x v="1995"/>
    <d v="2015-07-16T16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n v="1"/>
    <x v="1996"/>
    <d v="2014-07-10T14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n v="1"/>
    <x v="1997"/>
    <d v="2014-08-26T17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s v="people"/>
    <n v="1"/>
    <x v="1998"/>
    <d v="2014-07-31T21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s v="people"/>
    <n v="1"/>
    <x v="1999"/>
    <d v="2014-11-13T07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  <n v="1"/>
    <x v="2000"/>
    <d v="2016-01-06T17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s v="hardware"/>
    <n v="1"/>
    <x v="2001"/>
    <d v="2015-06-12T15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s v="hardware"/>
    <n v="1"/>
    <x v="2002"/>
    <d v="2017-01-23T12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s v="hardware"/>
    <n v="1"/>
    <x v="2003"/>
    <d v="2010-07-02T18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s v="hardware"/>
    <n v="1"/>
    <x v="2004"/>
    <d v="2014-07-10T09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s v="hardware"/>
    <n v="1"/>
    <x v="2005"/>
    <d v="2013-10-15T22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s v="hardware"/>
    <n v="1"/>
    <x v="2006"/>
    <d v="2014-12-03T08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s v="hardware"/>
    <n v="1"/>
    <x v="2007"/>
    <d v="2010-08-23T23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s v="hardware"/>
    <n v="1"/>
    <x v="2008"/>
    <d v="2011-09-19T09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s v="hardware"/>
    <n v="1"/>
    <x v="2009"/>
    <d v="2016-11-23T03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s v="hardware"/>
    <n v="1"/>
    <x v="2010"/>
    <d v="2016-08-18T18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s v="hardware"/>
    <n v="1"/>
    <x v="2011"/>
    <d v="2016-01-11T18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s v="hardware"/>
    <n v="1"/>
    <x v="2012"/>
    <d v="2015-02-05T14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s v="hardware"/>
    <n v="1"/>
    <x v="2013"/>
    <d v="2016-07-08T18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s v="hardware"/>
    <n v="1"/>
    <x v="2014"/>
    <d v="2013-03-24T23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s v="hardware"/>
    <n v="1"/>
    <x v="2015"/>
    <d v="2011-09-09T16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s v="hardware"/>
    <n v="1"/>
    <x v="2016"/>
    <d v="2013-03-09T16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s v="hardware"/>
    <n v="1"/>
    <x v="2017"/>
    <d v="2012-03-23T23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s v="hardware"/>
    <n v="1"/>
    <x v="2018"/>
    <d v="2015-08-13T03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s v="hardware"/>
    <n v="1"/>
    <x v="2019"/>
    <d v="2016-09-22T12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s v="hardware"/>
    <n v="1"/>
    <x v="2020"/>
    <d v="2014-05-14T18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s v="hardware"/>
    <n v="1"/>
    <x v="2021"/>
    <d v="2014-09-23T20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s v="hardware"/>
    <n v="1"/>
    <x v="2022"/>
    <d v="2016-06-11T08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s v="hardware"/>
    <n v="1"/>
    <x v="2023"/>
    <d v="2015-06-11T05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s v="hardware"/>
    <n v="1"/>
    <x v="2024"/>
    <d v="2012-08-12T22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s v="hardware"/>
    <n v="1"/>
    <x v="2025"/>
    <d v="2015-06-10T23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s v="hardware"/>
    <n v="1"/>
    <x v="2026"/>
    <d v="2014-04-20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s v="hardware"/>
    <n v="1"/>
    <x v="2027"/>
    <d v="2015-03-30T13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s v="hardware"/>
    <n v="1"/>
    <x v="2028"/>
    <d v="2010-03-15T16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s v="hardware"/>
    <n v="1"/>
    <x v="2029"/>
    <d v="2014-08-26T19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s v="hardware"/>
    <n v="1"/>
    <x v="2030"/>
    <d v="2012-11-29T18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s v="hardware"/>
    <n v="1"/>
    <x v="2031"/>
    <d v="2015-01-08T20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s v="hardware"/>
    <n v="1"/>
    <x v="2032"/>
    <d v="2016-12-15T00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s v="hardware"/>
    <n v="1"/>
    <x v="2033"/>
    <d v="2014-04-25T20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s v="hardware"/>
    <n v="1"/>
    <x v="2034"/>
    <d v="2015-05-07T01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s v="hardware"/>
    <n v="1"/>
    <x v="2035"/>
    <d v="2015-12-18T20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s v="hardware"/>
    <n v="1"/>
    <x v="2036"/>
    <d v="2014-05-09T15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s v="hardware"/>
    <n v="1"/>
    <x v="2037"/>
    <d v="2013-12-30T01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s v="hardware"/>
    <n v="1"/>
    <x v="2038"/>
    <d v="2013-07-01T13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s v="hardware"/>
    <n v="1"/>
    <x v="2039"/>
    <d v="2016-11-30T23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s v="hardware"/>
    <n v="1"/>
    <x v="2040"/>
    <d v="2013-11-15T18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s v="hardware"/>
    <n v="1"/>
    <x v="2041"/>
    <d v="2016-11-10T08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s v="hardware"/>
    <n v="1"/>
    <x v="2042"/>
    <d v="2016-01-22T11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s v="hardware"/>
    <n v="1"/>
    <x v="2043"/>
    <d v="2016-12-10T23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s v="hardware"/>
    <n v="1"/>
    <x v="2044"/>
    <d v="2015-06-13T11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s v="hardware"/>
    <n v="1"/>
    <x v="2045"/>
    <d v="2012-07-08T21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s v="hardware"/>
    <n v="1"/>
    <x v="2046"/>
    <d v="2013-05-22T23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s v="hardware"/>
    <n v="1"/>
    <x v="2047"/>
    <d v="2015-04-16T19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s v="hardware"/>
    <n v="1"/>
    <x v="2048"/>
    <d v="2013-05-23T10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s v="hardware"/>
    <n v="1"/>
    <x v="2049"/>
    <d v="2013-12-02T17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s v="hardware"/>
    <n v="1"/>
    <x v="2050"/>
    <d v="2015-05-30T20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s v="hardware"/>
    <n v="1"/>
    <x v="2051"/>
    <d v="2013-12-25T19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s v="hardware"/>
    <n v="1"/>
    <x v="2052"/>
    <d v="2016-02-19T21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s v="hardware"/>
    <n v="1"/>
    <x v="2053"/>
    <d v="2015-11-25T10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s v="hardware"/>
    <n v="1"/>
    <x v="2054"/>
    <d v="2014-05-02T07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s v="hardware"/>
    <n v="1"/>
    <x v="2055"/>
    <d v="2014-12-02T23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s v="hardware"/>
    <n v="1"/>
    <x v="2056"/>
    <d v="2013-04-17T13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s v="hardware"/>
    <n v="1"/>
    <x v="2057"/>
    <d v="2016-02-26T06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s v="hardware"/>
    <n v="1"/>
    <x v="2058"/>
    <d v="2015-03-02T15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s v="hardware"/>
    <n v="1"/>
    <x v="2059"/>
    <d v="2016-01-31T16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s v="hardware"/>
    <n v="1"/>
    <x v="2060"/>
    <d v="2014-07-23T10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s v="hardware"/>
    <n v="1"/>
    <x v="2061"/>
    <d v="2016-12-31T13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s v="hardware"/>
    <n v="1"/>
    <x v="2062"/>
    <d v="2016-03-24T03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s v="hardware"/>
    <n v="1"/>
    <x v="2063"/>
    <d v="2016-05-15T12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s v="hardware"/>
    <n v="1"/>
    <x v="2064"/>
    <d v="2013-05-31T07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s v="hardware"/>
    <n v="1"/>
    <x v="2065"/>
    <d v="2013-12-25T03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s v="hardware"/>
    <n v="1"/>
    <x v="2066"/>
    <d v="2014-08-23T13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s v="hardware"/>
    <n v="1"/>
    <x v="2067"/>
    <d v="2015-05-24T15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s v="hardware"/>
    <n v="1"/>
    <x v="2068"/>
    <d v="2016-10-20T15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s v="hardware"/>
    <n v="1"/>
    <x v="2069"/>
    <d v="2016-01-02T18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s v="hardware"/>
    <n v="1"/>
    <x v="2070"/>
    <d v="2016-06-28T10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s v="hardware"/>
    <n v="1"/>
    <x v="2071"/>
    <d v="2016-10-02T01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s v="hardware"/>
    <n v="1"/>
    <x v="2072"/>
    <d v="2016-05-07T08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s v="hardware"/>
    <n v="1"/>
    <x v="2073"/>
    <d v="2015-05-08T11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  <n v="1"/>
    <x v="2074"/>
    <d v="2016-05-06T14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s v="hardware"/>
    <n v="1"/>
    <x v="2075"/>
    <d v="2013-07-25T11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s v="hardware"/>
    <n v="1"/>
    <x v="2076"/>
    <d v="2014-07-23T16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s v="hardware"/>
    <n v="1"/>
    <x v="2077"/>
    <d v="2015-06-05T16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s v="hardware"/>
    <n v="1"/>
    <x v="2078"/>
    <d v="2016-12-18T13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s v="hardware"/>
    <n v="1"/>
    <x v="2079"/>
    <d v="2015-06-25T1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  <n v="1"/>
    <x v="2080"/>
    <d v="2015-11-11T18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s v="indie rock"/>
    <n v="1"/>
    <x v="2081"/>
    <d v="2012-05-15T23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s v="indie rock"/>
    <n v="1"/>
    <x v="2082"/>
    <d v="2011-11-23T22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s v="indie rock"/>
    <n v="1"/>
    <x v="2083"/>
    <d v="2012-06-04T12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s v="indie rock"/>
    <n v="1"/>
    <x v="2084"/>
    <d v="2014-05-04T01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s v="indie rock"/>
    <n v="1"/>
    <x v="2085"/>
    <d v="2012-07-15T15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s v="indie rock"/>
    <n v="1"/>
    <x v="2086"/>
    <d v="2011-12-13T23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s v="indie rock"/>
    <n v="1"/>
    <x v="2087"/>
    <d v="2011-09-07T23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s v="indie rock"/>
    <n v="1"/>
    <x v="2088"/>
    <d v="2010-09-10T22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s v="indie rock"/>
    <n v="1"/>
    <x v="2089"/>
    <d v="2013-08-01T20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s v="indie rock"/>
    <n v="1"/>
    <x v="2090"/>
    <d v="2013-02-24T04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s v="indie rock"/>
    <n v="1"/>
    <x v="2091"/>
    <d v="2011-03-01T15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s v="indie rock"/>
    <n v="1"/>
    <x v="2092"/>
    <d v="2011-10-07T11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s v="indie rock"/>
    <n v="1"/>
    <x v="2093"/>
    <d v="2012-12-22T16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s v="indie rock"/>
    <n v="1"/>
    <x v="2094"/>
    <d v="2012-03-04T22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  <n v="1"/>
    <x v="2095"/>
    <d v="2011-10-02T12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s v="indie rock"/>
    <n v="1"/>
    <x v="2096"/>
    <d v="2012-10-25T22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  <n v="1"/>
    <x v="2097"/>
    <d v="2011-12-01T10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s v="indie rock"/>
    <n v="1"/>
    <x v="2098"/>
    <d v="2012-03-07T21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s v="indie rock"/>
    <n v="1"/>
    <x v="2099"/>
    <d v="2015-07-01T22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s v="indie rock"/>
    <n v="1"/>
    <x v="2100"/>
    <d v="2012-06-29T22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s v="indie rock"/>
    <n v="1"/>
    <x v="2101"/>
    <d v="2012-02-12T22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s v="indie rock"/>
    <n v="1"/>
    <x v="2102"/>
    <d v="2011-05-05T15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s v="indie rock"/>
    <n v="1"/>
    <x v="2103"/>
    <d v="2012-11-09T14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  <n v="1"/>
    <x v="2104"/>
    <d v="2013-05-30T19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s v="indie rock"/>
    <n v="1"/>
    <x v="2105"/>
    <d v="2014-11-20T23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s v="indie rock"/>
    <n v="1"/>
    <x v="2106"/>
    <d v="2013-01-26T00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s v="indie rock"/>
    <n v="1"/>
    <x v="2107"/>
    <d v="2014-11-12T13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s v="indie rock"/>
    <n v="1"/>
    <x v="2108"/>
    <d v="2012-09-09T22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s v="indie rock"/>
    <n v="1"/>
    <x v="2109"/>
    <d v="2015-07-05T12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s v="indie rock"/>
    <n v="1"/>
    <x v="2110"/>
    <d v="2014-05-27T23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s v="indie rock"/>
    <n v="1"/>
    <x v="2111"/>
    <d v="2011-08-14T20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  <n v="1"/>
    <x v="2112"/>
    <d v="2013-04-15T17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s v="indie rock"/>
    <n v="1"/>
    <x v="2113"/>
    <d v="2014-09-23T15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s v="indie rock"/>
    <n v="1"/>
    <x v="2114"/>
    <d v="2010-12-08T23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s v="indie rock"/>
    <n v="1"/>
    <x v="2115"/>
    <d v="2011-02-19T20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s v="indie rock"/>
    <n v="1"/>
    <x v="2116"/>
    <d v="2012-10-02T13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s v="indie rock"/>
    <n v="1"/>
    <x v="2117"/>
    <d v="2015-10-26T23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s v="indie rock"/>
    <n v="1"/>
    <x v="2118"/>
    <d v="2011-07-24T15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s v="indie rock"/>
    <n v="1"/>
    <x v="2119"/>
    <d v="2012-08-15T22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s v="indie rock"/>
    <n v="1"/>
    <x v="2120"/>
    <d v="2014-01-01T18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  <n v="1"/>
    <x v="2121"/>
    <d v="2017-01-11T12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s v="video games"/>
    <n v="1"/>
    <x v="2122"/>
    <d v="2017-01-07T02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  <n v="1"/>
    <x v="2123"/>
    <d v="2010-03-15T01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  <n v="1"/>
    <x v="2124"/>
    <d v="2010-11-30T00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s v="video games"/>
    <n v="1"/>
    <x v="2125"/>
    <d v="2015-08-04T19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  <n v="1"/>
    <x v="2126"/>
    <d v="2014-12-08T18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s v="video games"/>
    <n v="1"/>
    <x v="2127"/>
    <d v="2015-03-12T06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  <n v="1"/>
    <x v="2128"/>
    <d v="2014-09-21T13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s v="video games"/>
    <n v="1"/>
    <x v="2129"/>
    <d v="2016-03-09T19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  <n v="1"/>
    <x v="2130"/>
    <d v="2014-08-15T21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s v="video games"/>
    <n v="1"/>
    <x v="2131"/>
    <d v="2015-07-11T23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s v="video games"/>
    <n v="1"/>
    <x v="2132"/>
    <d v="2014-02-03T06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s v="video games"/>
    <n v="1"/>
    <x v="2133"/>
    <d v="2011-04-24T01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s v="video games"/>
    <n v="1"/>
    <x v="2134"/>
    <d v="2013-04-27T16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s v="video games"/>
    <n v="1"/>
    <x v="2135"/>
    <d v="2012-10-04T18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s v="video games"/>
    <n v="1"/>
    <x v="2136"/>
    <d v="2013-10-19T07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s v="video games"/>
    <n v="1"/>
    <x v="2137"/>
    <d v="2014-12-05T13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s v="video games"/>
    <n v="1"/>
    <x v="2138"/>
    <d v="2013-11-08T20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s v="video games"/>
    <n v="1"/>
    <x v="2139"/>
    <d v="2016-11-03T13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s v="video games"/>
    <n v="1"/>
    <x v="2140"/>
    <d v="2013-01-11T15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n v="1"/>
    <x v="2141"/>
    <d v="2014-11-14T01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s v="video games"/>
    <n v="1"/>
    <x v="2142"/>
    <d v="2015-12-30T11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s v="video games"/>
    <n v="1"/>
    <x v="2143"/>
    <d v="2010-07-21T14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s v="video games"/>
    <n v="1"/>
    <x v="2144"/>
    <d v="2013-09-14T08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s v="video games"/>
    <n v="1"/>
    <x v="2145"/>
    <d v="2013-11-27T01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  <n v="1"/>
    <x v="2146"/>
    <d v="2016-02-11T11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s v="video games"/>
    <n v="1"/>
    <x v="2147"/>
    <d v="2014-11-16T03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  <n v="1"/>
    <x v="2148"/>
    <d v="2015-04-02T11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n v="1"/>
    <x v="2149"/>
    <d v="2010-07-30T19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  <n v="1"/>
    <x v="2150"/>
    <d v="2016-07-13T01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s v="video games"/>
    <n v="1"/>
    <x v="2151"/>
    <d v="2016-06-29T15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  <n v="1"/>
    <x v="2152"/>
    <d v="2014-03-15T13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  <n v="1"/>
    <x v="2153"/>
    <d v="2015-01-10T02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  <n v="1"/>
    <x v="2154"/>
    <d v="2014-01-28T10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  <n v="1"/>
    <x v="2155"/>
    <d v="2016-03-31T11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s v="video games"/>
    <n v="1"/>
    <x v="2156"/>
    <d v="2013-09-16T15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s v="video games"/>
    <n v="1"/>
    <x v="2157"/>
    <d v="2016-12-23T02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s v="video games"/>
    <n v="1"/>
    <x v="2158"/>
    <d v="2013-02-04T15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  <n v="1"/>
    <x v="2159"/>
    <d v="2011-07-16T12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s v="video games"/>
    <n v="1"/>
    <x v="2160"/>
    <d v="2012-05-19T12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s v="rock"/>
    <n v="1"/>
    <x v="2161"/>
    <d v="2015-09-23T15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s v="rock"/>
    <n v="1"/>
    <x v="2162"/>
    <d v="2014-07-24T13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s v="rock"/>
    <n v="1"/>
    <x v="2163"/>
    <d v="2015-06-07T22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s v="rock"/>
    <n v="1"/>
    <x v="2164"/>
    <d v="2016-06-24T22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s v="rock"/>
    <n v="1"/>
    <x v="2165"/>
    <d v="2016-04-08T10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s v="rock"/>
    <n v="1"/>
    <x v="2166"/>
    <d v="2014-12-05T16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  <n v="1"/>
    <x v="2167"/>
    <d v="2012-09-14T20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s v="rock"/>
    <n v="1"/>
    <x v="2168"/>
    <d v="2017-02-10T00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s v="rock"/>
    <n v="1"/>
    <x v="2169"/>
    <d v="2017-03-02T11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s v="rock"/>
    <n v="1"/>
    <x v="2170"/>
    <d v="2015-08-22T13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s v="rock"/>
    <n v="1"/>
    <x v="2171"/>
    <d v="2015-06-22T00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s v="rock"/>
    <n v="1"/>
    <x v="2172"/>
    <d v="2015-04-18T08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s v="rock"/>
    <n v="1"/>
    <x v="2173"/>
    <d v="2013-09-09T22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s v="rock"/>
    <n v="1"/>
    <x v="2174"/>
    <d v="2016-05-05T08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s v="rock"/>
    <n v="1"/>
    <x v="2175"/>
    <d v="2016-07-20T19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s v="rock"/>
    <n v="1"/>
    <x v="2176"/>
    <d v="2015-05-02T10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s v="rock"/>
    <n v="1"/>
    <x v="2177"/>
    <d v="2016-06-06T01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s v="rock"/>
    <n v="1"/>
    <x v="2178"/>
    <d v="2017-01-18T10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s v="rock"/>
    <n v="1"/>
    <x v="2179"/>
    <d v="2015-04-10T23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s v="rock"/>
    <n v="1"/>
    <x v="2180"/>
    <d v="2015-11-13T12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s v="tabletop games"/>
    <n v="1"/>
    <x v="2181"/>
    <d v="2017-02-20T19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s v="tabletop games"/>
    <n v="1"/>
    <x v="2182"/>
    <d v="2014-10-02T16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s v="tabletop games"/>
    <n v="1"/>
    <x v="2183"/>
    <d v="2017-02-09T00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s v="tabletop games"/>
    <n v="1"/>
    <x v="2184"/>
    <d v="2016-01-25T1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s v="tabletop games"/>
    <n v="1"/>
    <x v="2185"/>
    <d v="2013-03-26T03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s v="tabletop games"/>
    <n v="1"/>
    <x v="2186"/>
    <d v="2016-09-06T21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s v="tabletop games"/>
    <n v="1"/>
    <x v="2187"/>
    <d v="2015-04-02T22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s v="tabletop games"/>
    <n v="1"/>
    <x v="2188"/>
    <d v="2016-10-25T12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s v="tabletop games"/>
    <n v="1"/>
    <x v="2189"/>
    <d v="2016-04-21T17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s v="tabletop games"/>
    <n v="1"/>
    <x v="2190"/>
    <d v="2016-03-23T01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s v="tabletop games"/>
    <n v="1"/>
    <x v="2191"/>
    <d v="2017-02-14T15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s v="tabletop games"/>
    <n v="1"/>
    <x v="2192"/>
    <d v="2016-12-15T18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s v="tabletop games"/>
    <n v="1"/>
    <x v="2193"/>
    <d v="2016-11-20T23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s v="tabletop games"/>
    <n v="1"/>
    <x v="2194"/>
    <d v="2016-03-26T12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s v="tabletop games"/>
    <n v="1"/>
    <x v="2195"/>
    <d v="2015-08-11T13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s v="tabletop games"/>
    <n v="1"/>
    <x v="2196"/>
    <d v="2016-12-02T02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s v="tabletop games"/>
    <n v="1"/>
    <x v="2197"/>
    <d v="2015-02-28T09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s v="tabletop games"/>
    <n v="1"/>
    <x v="2198"/>
    <d v="2015-11-14T08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s v="tabletop games"/>
    <n v="1"/>
    <x v="2199"/>
    <d v="2015-10-15T04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s v="tabletop games"/>
    <n v="1"/>
    <x v="2200"/>
    <d v="2015-07-05T22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s v="electronic music"/>
    <n v="1"/>
    <x v="2201"/>
    <d v="2013-01-16T15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s v="electronic music"/>
    <n v="1"/>
    <x v="2202"/>
    <d v="2012-11-01T15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s v="electronic music"/>
    <n v="1"/>
    <x v="2203"/>
    <d v="2015-09-24T15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s v="electronic music"/>
    <n v="1"/>
    <x v="2204"/>
    <d v="2013-03-09T02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s v="electronic music"/>
    <n v="1"/>
    <x v="2205"/>
    <d v="2012-06-01T14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s v="electronic music"/>
    <n v="1"/>
    <x v="2206"/>
    <d v="2012-04-16T01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  <n v="1"/>
    <x v="2207"/>
    <d v="2013-11-16T00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s v="electronic music"/>
    <n v="1"/>
    <x v="2208"/>
    <d v="2012-04-06T23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s v="electronic music"/>
    <n v="1"/>
    <x v="2209"/>
    <d v="2014-04-14T18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s v="electronic music"/>
    <n v="1"/>
    <x v="2210"/>
    <d v="2012-04-14T12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  <n v="1"/>
    <x v="2211"/>
    <d v="2014-04-10T01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s v="electronic music"/>
    <n v="1"/>
    <x v="2212"/>
    <d v="2013-11-03T20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  <n v="1"/>
    <x v="2213"/>
    <d v="2015-05-15T14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s v="electronic music"/>
    <n v="1"/>
    <x v="2214"/>
    <d v="2014-02-06T14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s v="electronic music"/>
    <n v="1"/>
    <x v="2215"/>
    <d v="2012-03-13T01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s v="electronic music"/>
    <n v="1"/>
    <x v="2216"/>
    <d v="2015-07-23T13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s v="electronic music"/>
    <n v="1"/>
    <x v="2217"/>
    <d v="2015-11-02T03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s v="electronic music"/>
    <n v="1"/>
    <x v="2218"/>
    <d v="2012-08-28T19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s v="electronic music"/>
    <n v="1"/>
    <x v="2219"/>
    <d v="2015-08-19T12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s v="electronic music"/>
    <n v="1"/>
    <x v="2220"/>
    <d v="2013-07-26T20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s v="tabletop games"/>
    <n v="1"/>
    <x v="2221"/>
    <d v="2016-04-22T19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  <n v="1"/>
    <x v="2222"/>
    <d v="2012-01-28T13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  <n v="1"/>
    <x v="2223"/>
    <d v="2015-06-27T10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s v="tabletop games"/>
    <n v="1"/>
    <x v="2224"/>
    <d v="2016-10-29T14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s v="tabletop games"/>
    <n v="1"/>
    <x v="2225"/>
    <d v="2014-09-21T14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s v="tabletop games"/>
    <n v="1"/>
    <x v="2226"/>
    <d v="2016-02-11T23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s v="tabletop games"/>
    <n v="1"/>
    <x v="2227"/>
    <d v="2013-11-13T15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s v="tabletop games"/>
    <n v="1"/>
    <x v="2228"/>
    <d v="2015-08-16T01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s v="tabletop games"/>
    <n v="1"/>
    <x v="2229"/>
    <d v="2013-09-02T23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s v="tabletop games"/>
    <n v="1"/>
    <x v="2230"/>
    <d v="2014-04-25T16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s v="tabletop games"/>
    <n v="1"/>
    <x v="2231"/>
    <d v="2013-06-25T00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s v="tabletop games"/>
    <n v="1"/>
    <x v="2232"/>
    <d v="2014-07-18T22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s v="tabletop games"/>
    <n v="1"/>
    <x v="2233"/>
    <d v="2015-12-13T19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s v="tabletop games"/>
    <n v="1"/>
    <x v="2234"/>
    <d v="2017-01-05T14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s v="tabletop games"/>
    <n v="1"/>
    <x v="2235"/>
    <d v="2015-03-28T18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s v="tabletop games"/>
    <n v="1"/>
    <x v="2236"/>
    <d v="2016-02-01T09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s v="tabletop games"/>
    <n v="1"/>
    <x v="2237"/>
    <d v="2014-11-12T02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s v="tabletop games"/>
    <n v="1"/>
    <x v="2238"/>
    <d v="2017-03-10T09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s v="tabletop games"/>
    <n v="1"/>
    <x v="2239"/>
    <d v="2013-11-30T23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s v="tabletop games"/>
    <n v="1"/>
    <x v="2240"/>
    <d v="2016-04-22T14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s v="tabletop games"/>
    <n v="1"/>
    <x v="2241"/>
    <d v="2017-03-02T14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s v="tabletop games"/>
    <n v="1"/>
    <x v="2242"/>
    <d v="2013-11-26T22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s v="tabletop games"/>
    <n v="1"/>
    <x v="2243"/>
    <d v="2017-03-12T22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s v="tabletop games"/>
    <n v="1"/>
    <x v="2244"/>
    <d v="2016-10-16T15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s v="tabletop games"/>
    <n v="1"/>
    <x v="2245"/>
    <d v="2014-02-21T13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s v="tabletop games"/>
    <n v="1"/>
    <x v="2246"/>
    <d v="2015-09-04T14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s v="tabletop games"/>
    <n v="1"/>
    <x v="2247"/>
    <d v="2015-07-29T10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s v="tabletop games"/>
    <n v="1"/>
    <x v="2248"/>
    <d v="2016-12-14T16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s v="tabletop games"/>
    <n v="1"/>
    <x v="2249"/>
    <d v="2013-04-02T10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s v="tabletop games"/>
    <n v="1"/>
    <x v="2250"/>
    <d v="2016-12-02T20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s v="tabletop games"/>
    <n v="1"/>
    <x v="2251"/>
    <d v="2014-08-16T03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s v="tabletop games"/>
    <n v="1"/>
    <x v="2252"/>
    <d v="2016-08-06T02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s v="tabletop games"/>
    <n v="1"/>
    <x v="2253"/>
    <d v="2015-11-18T11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s v="tabletop games"/>
    <n v="1"/>
    <x v="2254"/>
    <d v="2017-01-24T10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s v="tabletop games"/>
    <n v="1"/>
    <x v="2255"/>
    <d v="2016-05-07T17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s v="tabletop games"/>
    <n v="1"/>
    <x v="2256"/>
    <d v="2016-11-22T05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s v="tabletop games"/>
    <n v="1"/>
    <x v="2257"/>
    <d v="2016-06-19T18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s v="tabletop games"/>
    <n v="1"/>
    <x v="2258"/>
    <d v="2015-06-11T13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s v="tabletop games"/>
    <n v="1"/>
    <x v="2259"/>
    <d v="2016-12-08T14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s v="tabletop games"/>
    <n v="1"/>
    <x v="2260"/>
    <d v="2014-03-26T18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s v="tabletop games"/>
    <n v="1"/>
    <x v="2261"/>
    <d v="2017-02-14T12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s v="tabletop games"/>
    <n v="1"/>
    <x v="2262"/>
    <d v="2014-11-17T19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s v="tabletop games"/>
    <n v="1"/>
    <x v="2263"/>
    <d v="2015-01-31T14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s v="tabletop games"/>
    <n v="1"/>
    <x v="2264"/>
    <d v="2016-05-22T22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s v="tabletop games"/>
    <n v="1"/>
    <x v="2265"/>
    <d v="2016-11-22T15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s v="tabletop games"/>
    <n v="1"/>
    <x v="2266"/>
    <d v="2016-04-26T21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s v="tabletop games"/>
    <n v="1"/>
    <x v="2267"/>
    <d v="2014-12-20T20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s v="tabletop games"/>
    <n v="1"/>
    <x v="2268"/>
    <d v="2017-03-11T20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s v="tabletop games"/>
    <n v="1"/>
    <x v="2269"/>
    <d v="2017-03-07T00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s v="tabletop games"/>
    <n v="1"/>
    <x v="2270"/>
    <d v="2017-01-10T16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s v="tabletop games"/>
    <n v="1"/>
    <x v="2271"/>
    <d v="2016-12-09T19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s v="tabletop games"/>
    <n v="1"/>
    <x v="2272"/>
    <d v="2015-12-07T11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s v="tabletop games"/>
    <n v="1"/>
    <x v="2273"/>
    <d v="2017-03-12T07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s v="tabletop games"/>
    <n v="1"/>
    <x v="2274"/>
    <d v="2014-02-23T07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s v="tabletop games"/>
    <n v="1"/>
    <x v="2275"/>
    <d v="2014-12-22T09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s v="tabletop games"/>
    <n v="1"/>
    <x v="2276"/>
    <d v="2014-01-05T10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s v="tabletop games"/>
    <n v="1"/>
    <x v="2277"/>
    <d v="2012-02-27T11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s v="tabletop games"/>
    <n v="1"/>
    <x v="2278"/>
    <d v="2016-01-03T17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s v="tabletop games"/>
    <n v="1"/>
    <x v="2279"/>
    <d v="2015-02-03T23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s v="tabletop games"/>
    <n v="1"/>
    <x v="2280"/>
    <d v="2015-09-17T09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s v="rock"/>
    <n v="1"/>
    <x v="2281"/>
    <d v="2011-07-25T01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s v="rock"/>
    <n v="1"/>
    <x v="2282"/>
    <d v="2016-01-13T23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s v="rock"/>
    <n v="1"/>
    <x v="2283"/>
    <d v="2012-05-08T21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s v="rock"/>
    <n v="1"/>
    <x v="2284"/>
    <d v="2011-03-11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s v="rock"/>
    <n v="1"/>
    <x v="2285"/>
    <d v="2012-06-28T23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s v="rock"/>
    <n v="1"/>
    <x v="2286"/>
    <d v="2013-09-05T22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s v="rock"/>
    <n v="1"/>
    <x v="2287"/>
    <d v="2014-06-23T11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  <n v="1"/>
    <x v="2288"/>
    <d v="2012-06-26T13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  <n v="1"/>
    <x v="2289"/>
    <d v="2013-12-06T18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s v="rock"/>
    <n v="1"/>
    <x v="2290"/>
    <d v="2009-12-01T12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s v="rock"/>
    <n v="1"/>
    <x v="2291"/>
    <d v="2012-04-22T23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s v="rock"/>
    <n v="1"/>
    <x v="2292"/>
    <d v="2012-04-18T11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s v="rock"/>
    <n v="1"/>
    <x v="2293"/>
    <d v="2012-09-24T22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s v="rock"/>
    <n v="1"/>
    <x v="2294"/>
    <d v="2013-01-20T12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s v="rock"/>
    <n v="1"/>
    <x v="2295"/>
    <d v="2013-01-26T17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s v="rock"/>
    <n v="1"/>
    <x v="2296"/>
    <d v="2012-02-23T12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s v="rock"/>
    <n v="1"/>
    <x v="2297"/>
    <d v="2012-03-13T22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s v="rock"/>
    <n v="1"/>
    <x v="2298"/>
    <d v="2014-03-26T14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s v="rock"/>
    <n v="1"/>
    <x v="2299"/>
    <d v="2011-02-05T19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s v="rock"/>
    <n v="1"/>
    <x v="2300"/>
    <d v="2012-06-28T12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s v="indie rock"/>
    <n v="1"/>
    <x v="2301"/>
    <d v="2013-06-20T22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s v="indie rock"/>
    <n v="1"/>
    <x v="2302"/>
    <d v="2013-12-31T02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s v="indie rock"/>
    <n v="1"/>
    <x v="2303"/>
    <d v="2011-12-12T22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s v="indie rock"/>
    <n v="1"/>
    <x v="2304"/>
    <d v="2010-12-31T23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s v="indie rock"/>
    <n v="1"/>
    <x v="2305"/>
    <d v="2014-08-08T13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s v="indie rock"/>
    <n v="1"/>
    <x v="2306"/>
    <d v="2012-03-09T23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s v="indie rock"/>
    <n v="1"/>
    <x v="2307"/>
    <d v="2012-05-05T14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s v="indie rock"/>
    <n v="1"/>
    <x v="2308"/>
    <d v="2014-08-28T20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s v="indie rock"/>
    <n v="1"/>
    <x v="2309"/>
    <d v="2013-03-09T18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s v="indie rock"/>
    <n v="1"/>
    <x v="2310"/>
    <d v="2013-03-21T13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s v="indie rock"/>
    <n v="1"/>
    <x v="2311"/>
    <d v="2014-05-06T19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s v="indie rock"/>
    <n v="1"/>
    <x v="2312"/>
    <d v="2014-04-18T18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s v="indie rock"/>
    <n v="1"/>
    <x v="2313"/>
    <d v="2012-05-03T18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s v="indie rock"/>
    <n v="1"/>
    <x v="2314"/>
    <d v="2012-06-07T08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s v="indie rock"/>
    <n v="1"/>
    <x v="2315"/>
    <d v="2012-05-05T12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s v="indie rock"/>
    <n v="1"/>
    <x v="2316"/>
    <d v="2009-12-09T13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s v="indie rock"/>
    <n v="1"/>
    <x v="2317"/>
    <d v="2010-02-15T00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s v="indie rock"/>
    <n v="1"/>
    <x v="2318"/>
    <d v="2009-09-25T22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s v="indie rock"/>
    <n v="1"/>
    <x v="2319"/>
    <d v="2013-12-14T20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s v="indie rock"/>
    <n v="1"/>
    <x v="2320"/>
    <d v="2014-04-02T13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s v="small batch"/>
    <n v="1"/>
    <x v="2321"/>
    <d v="2017-04-04T00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  <n v="1"/>
    <x v="2322"/>
    <d v="2017-04-09T15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  <n v="1"/>
    <x v="2323"/>
    <d v="2017-03-20T13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s v="small batch"/>
    <n v="1"/>
    <x v="2324"/>
    <d v="2017-03-26T15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s v="small batch"/>
    <n v="1"/>
    <x v="2325"/>
    <d v="2017-03-29T18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  <n v="1"/>
    <x v="2326"/>
    <d v="2017-04-30T12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s v="small batch"/>
    <n v="1"/>
    <x v="2327"/>
    <d v="2014-08-26T17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s v="small batch"/>
    <n v="1"/>
    <x v="2328"/>
    <d v="2015-06-14T13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s v="small batch"/>
    <n v="1"/>
    <x v="2329"/>
    <d v="2014-07-17T09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s v="small batch"/>
    <n v="1"/>
    <x v="2330"/>
    <d v="2015-12-24T19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s v="small batch"/>
    <n v="1"/>
    <x v="2331"/>
    <d v="2014-08-17T19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s v="small batch"/>
    <n v="1"/>
    <x v="2332"/>
    <d v="2015-02-06T10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s v="small batch"/>
    <n v="1"/>
    <x v="2333"/>
    <d v="2014-05-29T12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s v="small batch"/>
    <n v="1"/>
    <x v="2334"/>
    <d v="2014-11-05T12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s v="small batch"/>
    <n v="1"/>
    <x v="2335"/>
    <d v="2014-06-11T08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s v="small batch"/>
    <n v="1"/>
    <x v="2336"/>
    <d v="2014-03-08T17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s v="small batch"/>
    <n v="1"/>
    <x v="2337"/>
    <d v="2014-06-26T10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s v="small batch"/>
    <n v="1"/>
    <x v="2338"/>
    <d v="2014-06-29T16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s v="small batch"/>
    <n v="1"/>
    <x v="2339"/>
    <d v="2016-12-19T02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s v="small batch"/>
    <n v="1"/>
    <x v="2340"/>
    <d v="2016-10-30T10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n v="1"/>
    <x v="2341"/>
    <d v="2015-07-12T14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n v="1"/>
    <x v="2342"/>
    <d v="2014-10-06T00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  <n v="1"/>
    <x v="2343"/>
    <d v="2016-01-08T14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  <n v="1"/>
    <x v="2344"/>
    <d v="2016-06-24T12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n v="1"/>
    <x v="2345"/>
    <d v="2015-03-31T18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s v="web"/>
    <n v="1"/>
    <x v="2346"/>
    <d v="2016-10-17T14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  <n v="1"/>
    <x v="2347"/>
    <d v="2016-08-25T09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s v="web"/>
    <n v="1"/>
    <x v="2348"/>
    <d v="2016-02-20T17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n v="1"/>
    <x v="2349"/>
    <d v="2015-08-11T13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n v="1"/>
    <x v="2350"/>
    <d v="2017-01-03T15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s v="web"/>
    <n v="1"/>
    <x v="2351"/>
    <d v="2015-04-29T21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n v="1"/>
    <x v="2352"/>
    <d v="2015-06-06T10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n v="1"/>
    <x v="2353"/>
    <d v="2015-04-21T11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s v="web"/>
    <n v="1"/>
    <x v="2354"/>
    <d v="2015-01-10T12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s v="web"/>
    <n v="1"/>
    <x v="2355"/>
    <d v="2015-05-02T17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n v="1"/>
    <x v="2356"/>
    <d v="2015-06-05T13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n v="1"/>
    <x v="2357"/>
    <d v="2015-10-17T09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n v="1"/>
    <x v="2358"/>
    <d v="2015-01-30T19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s v="web"/>
    <n v="1"/>
    <x v="2359"/>
    <d v="2015-08-03T10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s v="web"/>
    <n v="1"/>
    <x v="2360"/>
    <d v="2016-02-07T11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n v="1"/>
    <x v="2361"/>
    <d v="2016-04-30T17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s v="web"/>
    <n v="1"/>
    <x v="2362"/>
    <d v="2014-12-11T11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n v="1"/>
    <x v="2363"/>
    <d v="2015-12-28T19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n v="1"/>
    <x v="2364"/>
    <d v="2015-10-26T17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n v="1"/>
    <x v="2365"/>
    <d v="2016-01-17T18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s v="web"/>
    <n v="1"/>
    <x v="2366"/>
    <d v="2015-10-21T07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s v="web"/>
    <n v="1"/>
    <x v="2367"/>
    <d v="2016-04-25T17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s v="web"/>
    <n v="1"/>
    <x v="2368"/>
    <d v="2015-04-14T11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n v="1"/>
    <x v="2369"/>
    <d v="2016-02-10T14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s v="web"/>
    <n v="1"/>
    <x v="2370"/>
    <d v="2014-12-17T23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n v="1"/>
    <x v="2371"/>
    <d v="2015-06-25T13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s v="web"/>
    <n v="1"/>
    <x v="2372"/>
    <d v="2015-04-23T20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s v="web"/>
    <n v="1"/>
    <x v="2373"/>
    <d v="2015-08-29T10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s v="web"/>
    <n v="1"/>
    <x v="2374"/>
    <d v="2015-02-12T15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n v="1"/>
    <x v="2375"/>
    <d v="2016-09-09T15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s v="web"/>
    <n v="1"/>
    <x v="2376"/>
    <d v="2015-12-10T17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n v="1"/>
    <x v="2377"/>
    <d v="2016-11-25T16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n v="1"/>
    <x v="2378"/>
    <d v="2015-08-25T19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n v="1"/>
    <x v="2379"/>
    <d v="2015-10-04T19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s v="web"/>
    <n v="1"/>
    <x v="2380"/>
    <d v="2015-10-01T14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s v="web"/>
    <n v="1"/>
    <x v="2381"/>
    <d v="2015-04-10T17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  <n v="1"/>
    <x v="2382"/>
    <d v="2015-08-03T23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s v="web"/>
    <n v="1"/>
    <x v="2383"/>
    <d v="2015-02-21T20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  <n v="1"/>
    <x v="2384"/>
    <d v="2014-11-13T21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s v="web"/>
    <n v="1"/>
    <x v="2385"/>
    <d v="2015-08-05T11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n v="1"/>
    <x v="2386"/>
    <d v="2015-01-10T15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s v="web"/>
    <n v="1"/>
    <x v="2387"/>
    <d v="2016-07-22T10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s v="web"/>
    <n v="1"/>
    <x v="2388"/>
    <d v="2015-01-15T14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s v="web"/>
    <n v="1"/>
    <x v="2389"/>
    <d v="2015-07-25T16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n v="1"/>
    <x v="2390"/>
    <d v="2015-01-04T01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s v="web"/>
    <n v="1"/>
    <x v="2391"/>
    <d v="2015-03-31T13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n v="1"/>
    <x v="2392"/>
    <d v="2015-10-28T21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s v="web"/>
    <n v="1"/>
    <x v="2393"/>
    <d v="2015-08-08T10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s v="web"/>
    <n v="1"/>
    <x v="2394"/>
    <d v="2015-02-26T03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n v="1"/>
    <x v="2395"/>
    <d v="2017-01-10T03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  <n v="1"/>
    <x v="2396"/>
    <d v="2015-10-15T15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n v="1"/>
    <x v="2397"/>
    <d v="2015-01-02T16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n v="1"/>
    <x v="2398"/>
    <d v="2015-07-02T16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n v="1"/>
    <x v="2399"/>
    <d v="2014-12-18T15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n v="1"/>
    <x v="2400"/>
    <d v="2016-04-14T01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s v="food trucks"/>
    <n v="1"/>
    <x v="2401"/>
    <d v="2016-03-05T14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  <n v="1"/>
    <x v="2402"/>
    <d v="2015-05-13T11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s v="food trucks"/>
    <n v="1"/>
    <x v="2403"/>
    <d v="2016-03-30T15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n v="1"/>
    <x v="2404"/>
    <d v="2016-01-02T19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  <n v="1"/>
    <x v="2405"/>
    <d v="2016-09-03T09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s v="food trucks"/>
    <n v="1"/>
    <x v="2406"/>
    <d v="2015-01-18T21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s v="food trucks"/>
    <n v="1"/>
    <x v="2407"/>
    <d v="2015-04-11T01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  <n v="1"/>
    <x v="2408"/>
    <d v="2014-11-05T23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s v="food trucks"/>
    <n v="1"/>
    <x v="2409"/>
    <d v="2015-08-18T16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n v="1"/>
    <x v="2410"/>
    <d v="2015-09-07T04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s v="food trucks"/>
    <n v="1"/>
    <x v="2411"/>
    <d v="2015-08-25T12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n v="1"/>
    <x v="2412"/>
    <d v="2016-11-26T13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s v="food trucks"/>
    <n v="1"/>
    <x v="2413"/>
    <d v="2014-05-31T18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s v="food trucks"/>
    <n v="1"/>
    <x v="2414"/>
    <d v="2015-08-21T22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s v="food trucks"/>
    <n v="1"/>
    <x v="2415"/>
    <d v="2016-07-15T15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  <n v="1"/>
    <x v="2416"/>
    <d v="2015-03-14T10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n v="1"/>
    <x v="2417"/>
    <d v="2014-08-10T16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  <n v="1"/>
    <x v="2418"/>
    <d v="2015-03-24T14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n v="1"/>
    <x v="2419"/>
    <d v="2015-02-18T12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s v="food trucks"/>
    <n v="1"/>
    <x v="2420"/>
    <d v="2014-11-09T20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  <n v="1"/>
    <x v="2421"/>
    <d v="2015-02-21T11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  <n v="1"/>
    <x v="2422"/>
    <d v="2015-03-11T11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  <n v="1"/>
    <x v="2423"/>
    <d v="2014-12-31T11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s v="food trucks"/>
    <n v="1"/>
    <x v="2424"/>
    <d v="2014-10-27T16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  <n v="1"/>
    <x v="2425"/>
    <d v="2016-05-27T17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n v="1"/>
    <x v="2426"/>
    <d v="2015-08-07T23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  <n v="1"/>
    <x v="2427"/>
    <d v="2016-03-23T01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  <n v="1"/>
    <x v="2428"/>
    <d v="2015-03-12T12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  <n v="1"/>
    <x v="2429"/>
    <d v="2017-02-05T11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  <n v="1"/>
    <x v="2430"/>
    <d v="2016-02-11T22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  <n v="1"/>
    <x v="2431"/>
    <d v="2016-06-27T21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  <n v="1"/>
    <x v="2432"/>
    <d v="2015-03-08T00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n v="1"/>
    <x v="2433"/>
    <d v="2016-02-27T16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  <n v="1"/>
    <x v="2434"/>
    <d v="2015-08-03T23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  <n v="1"/>
    <x v="2435"/>
    <d v="2015-10-05T01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  <n v="1"/>
    <x v="2436"/>
    <d v="2016-01-29T09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n v="1"/>
    <x v="2437"/>
    <d v="2015-03-17T13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  <n v="1"/>
    <x v="2438"/>
    <d v="2015-12-07T17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n v="1"/>
    <x v="2439"/>
    <d v="2015-10-18T14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  <n v="1"/>
    <x v="2440"/>
    <d v="2016-02-13T16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s v="small batch"/>
    <n v="1"/>
    <x v="2441"/>
    <d v="2015-07-22T23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s v="small batch"/>
    <n v="1"/>
    <x v="2442"/>
    <d v="2015-03-19T10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s v="small batch"/>
    <n v="1"/>
    <x v="2443"/>
    <d v="2014-08-15T10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s v="small batch"/>
    <n v="1"/>
    <x v="2444"/>
    <d v="2016-05-25T13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s v="small batch"/>
    <n v="1"/>
    <x v="2445"/>
    <d v="2015-09-25T23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s v="small batch"/>
    <n v="1"/>
    <x v="2446"/>
    <d v="2016-11-26T10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s v="small batch"/>
    <n v="1"/>
    <x v="2447"/>
    <d v="2016-11-11T23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s v="small batch"/>
    <n v="1"/>
    <x v="2448"/>
    <d v="2016-08-31T00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  <n v="1"/>
    <x v="2449"/>
    <d v="2014-11-29T23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s v="small batch"/>
    <n v="1"/>
    <x v="2450"/>
    <d v="2014-10-27T22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s v="small batch"/>
    <n v="1"/>
    <x v="2451"/>
    <d v="2017-03-05T16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  <n v="1"/>
    <x v="2452"/>
    <d v="2015-12-29T18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s v="small batch"/>
    <n v="1"/>
    <x v="2453"/>
    <d v="2017-02-02T11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s v="small batch"/>
    <n v="1"/>
    <x v="2454"/>
    <d v="2017-03-10T23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s v="small batch"/>
    <n v="1"/>
    <x v="2455"/>
    <d v="2016-04-20T13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s v="small batch"/>
    <n v="1"/>
    <x v="2456"/>
    <d v="2017-02-25T18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s v="small batch"/>
    <n v="1"/>
    <x v="2457"/>
    <d v="2016-03-24T08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s v="small batch"/>
    <n v="1"/>
    <x v="2458"/>
    <d v="2016-06-09T14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s v="small batch"/>
    <n v="1"/>
    <x v="2459"/>
    <d v="2016-03-23T09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s v="small batch"/>
    <n v="1"/>
    <x v="2460"/>
    <d v="2017-01-02T23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s v="indie rock"/>
    <n v="1"/>
    <x v="2461"/>
    <d v="2011-09-30T22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s v="indie rock"/>
    <n v="1"/>
    <x v="2462"/>
    <d v="2012-07-18T23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s v="indie rock"/>
    <n v="1"/>
    <x v="2463"/>
    <d v="2013-04-16T14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s v="indie rock"/>
    <n v="1"/>
    <x v="2464"/>
    <d v="2015-09-30T14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s v="indie rock"/>
    <n v="1"/>
    <x v="2465"/>
    <d v="2012-09-23T12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  <n v="1"/>
    <x v="2466"/>
    <d v="2013-05-08T21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s v="indie rock"/>
    <n v="1"/>
    <x v="2467"/>
    <d v="2012-05-10T12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s v="indie rock"/>
    <n v="1"/>
    <x v="2468"/>
    <d v="2012-10-28T00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s v="indie rock"/>
    <n v="1"/>
    <x v="2469"/>
    <d v="2011-02-08T05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s v="indie rock"/>
    <n v="1"/>
    <x v="2470"/>
    <d v="2012-05-23T20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s v="indie rock"/>
    <n v="1"/>
    <x v="2471"/>
    <d v="2012-01-25T18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s v="indie rock"/>
    <n v="1"/>
    <x v="2472"/>
    <d v="2010-09-03T20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  <n v="1"/>
    <x v="2473"/>
    <d v="2012-11-10T13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s v="indie rock"/>
    <n v="1"/>
    <x v="2474"/>
    <d v="2010-10-10T19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s v="indie rock"/>
    <n v="1"/>
    <x v="2475"/>
    <d v="2010-07-10T17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s v="indie rock"/>
    <n v="1"/>
    <x v="2476"/>
    <d v="2014-11-03T03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s v="indie rock"/>
    <n v="1"/>
    <x v="2477"/>
    <d v="2012-08-12T11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s v="indie rock"/>
    <n v="1"/>
    <x v="2478"/>
    <d v="2013-01-13T17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s v="indie rock"/>
    <n v="1"/>
    <x v="2479"/>
    <d v="2012-07-27T21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  <n v="1"/>
    <x v="2480"/>
    <d v="2015-10-10T17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s v="indie rock"/>
    <n v="1"/>
    <x v="2481"/>
    <d v="2012-04-30T10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  <n v="1"/>
    <x v="2482"/>
    <d v="2011-08-01T13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s v="indie rock"/>
    <n v="1"/>
    <x v="2483"/>
    <d v="2012-05-01T12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s v="indie rock"/>
    <n v="1"/>
    <x v="2484"/>
    <d v="2011-09-15T17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s v="indie rock"/>
    <n v="1"/>
    <x v="2485"/>
    <d v="2011-10-12T18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s v="indie rock"/>
    <n v="1"/>
    <x v="2486"/>
    <d v="2012-04-22T11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s v="indie rock"/>
    <n v="1"/>
    <x v="2487"/>
    <d v="2012-05-26T20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s v="indie rock"/>
    <n v="1"/>
    <x v="2488"/>
    <d v="2011-11-16T11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s v="indie rock"/>
    <n v="1"/>
    <x v="2489"/>
    <d v="2013-05-09T11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s v="indie rock"/>
    <n v="1"/>
    <x v="2490"/>
    <d v="2012-06-23T00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  <n v="1"/>
    <x v="2491"/>
    <d v="2011-01-15T20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s v="indie rock"/>
    <n v="1"/>
    <x v="2492"/>
    <d v="2012-06-16T04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s v="indie rock"/>
    <n v="1"/>
    <x v="2493"/>
    <d v="2013-04-28T23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s v="indie rock"/>
    <n v="1"/>
    <x v="2494"/>
    <d v="2012-05-23T10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s v="indie rock"/>
    <n v="1"/>
    <x v="2495"/>
    <d v="2012-06-06T17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  <n v="1"/>
    <x v="2496"/>
    <d v="2013-03-29T17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s v="indie rock"/>
    <n v="1"/>
    <x v="2497"/>
    <d v="2011-08-05T16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  <n v="1"/>
    <x v="2498"/>
    <d v="2015-01-27T18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s v="indie rock"/>
    <n v="1"/>
    <x v="2499"/>
    <d v="2012-12-31T13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s v="indie rock"/>
    <n v="1"/>
    <x v="2500"/>
    <d v="2012-06-23T13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s v="restaurants"/>
    <n v="1"/>
    <x v="2501"/>
    <d v="2015-09-27T13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  <n v="1"/>
    <x v="2502"/>
    <d v="2014-09-21T14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n v="1"/>
    <x v="2503"/>
    <d v="2016-06-07T16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n v="1"/>
    <x v="2504"/>
    <d v="2014-11-14T20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n v="1"/>
    <x v="2505"/>
    <d v="2015-03-13T19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  <n v="1"/>
    <x v="2506"/>
    <d v="2015-10-03T16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n v="1"/>
    <x v="2507"/>
    <d v="2015-05-10T20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n v="1"/>
    <x v="2508"/>
    <d v="2014-08-14T17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s v="restaurants"/>
    <n v="1"/>
    <x v="2509"/>
    <d v="2015-04-20T13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s v="restaurants"/>
    <n v="1"/>
    <x v="2510"/>
    <d v="2015-05-14T18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n v="1"/>
    <x v="2511"/>
    <d v="2016-02-01T05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n v="1"/>
    <x v="2512"/>
    <d v="2014-12-13T16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n v="1"/>
    <x v="2513"/>
    <d v="2017-02-25T19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  <n v="1"/>
    <x v="2514"/>
    <d v="2014-08-20T04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  <n v="1"/>
    <x v="2515"/>
    <d v="2015-02-22T15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n v="1"/>
    <x v="2516"/>
    <d v="2014-11-29T11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s v="restaurants"/>
    <n v="1"/>
    <x v="2517"/>
    <d v="2015-03-19T13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n v="1"/>
    <x v="2518"/>
    <d v="2014-11-13T12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  <n v="1"/>
    <x v="2519"/>
    <d v="2014-07-18T22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n v="1"/>
    <x v="2520"/>
    <d v="2016-10-15T14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s v="classical music"/>
    <n v="1"/>
    <x v="2521"/>
    <d v="2015-10-13T18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  <n v="1"/>
    <x v="2522"/>
    <d v="2016-04-22T09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s v="classical music"/>
    <n v="1"/>
    <x v="2523"/>
    <d v="2014-11-17T19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s v="classical music"/>
    <n v="1"/>
    <x v="2524"/>
    <d v="2014-12-20T23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s v="classical music"/>
    <n v="1"/>
    <x v="2525"/>
    <d v="2012-06-28T15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s v="classical music"/>
    <n v="1"/>
    <x v="2526"/>
    <d v="2014-12-07T23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s v="classical music"/>
    <n v="1"/>
    <x v="2527"/>
    <d v="2013-10-17T22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s v="classical music"/>
    <n v="1"/>
    <x v="2528"/>
    <d v="2015-08-20T06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s v="classical music"/>
    <n v="1"/>
    <x v="2529"/>
    <d v="2012-03-24T19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  <n v="1"/>
    <x v="2530"/>
    <d v="2015-04-19T23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s v="classical music"/>
    <n v="1"/>
    <x v="2531"/>
    <d v="2015-08-14T22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s v="classical music"/>
    <n v="1"/>
    <x v="2532"/>
    <d v="2012-08-16T15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s v="classical music"/>
    <n v="1"/>
    <x v="2533"/>
    <d v="2013-03-01T13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  <n v="1"/>
    <x v="2534"/>
    <d v="2010-01-01T01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s v="classical music"/>
    <n v="1"/>
    <x v="2535"/>
    <d v="2014-12-01T14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  <n v="1"/>
    <x v="2536"/>
    <d v="2013-07-29T21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  <n v="1"/>
    <x v="2537"/>
    <d v="2011-08-01T10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s v="classical music"/>
    <n v="1"/>
    <x v="2538"/>
    <d v="2013-02-23T23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s v="classical music"/>
    <n v="1"/>
    <x v="2539"/>
    <d v="2015-02-02T16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s v="classical music"/>
    <n v="1"/>
    <x v="2540"/>
    <d v="2011-10-29T11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s v="classical music"/>
    <n v="1"/>
    <x v="2541"/>
    <d v="2013-09-26T05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s v="classical music"/>
    <n v="1"/>
    <x v="2542"/>
    <d v="2013-09-30T22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s v="classical music"/>
    <n v="1"/>
    <x v="2543"/>
    <d v="2011-01-01T22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s v="classical music"/>
    <n v="1"/>
    <x v="2544"/>
    <d v="2012-07-08T07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s v="classical music"/>
    <n v="1"/>
    <x v="2545"/>
    <d v="2015-02-26T19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s v="classical music"/>
    <n v="1"/>
    <x v="2546"/>
    <d v="2013-10-05T00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s v="classical music"/>
    <n v="1"/>
    <x v="2547"/>
    <d v="2012-04-04T12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s v="classical music"/>
    <n v="1"/>
    <x v="2548"/>
    <d v="2016-09-29T23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s v="classical music"/>
    <n v="1"/>
    <x v="2549"/>
    <d v="2013-05-31T12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s v="classical music"/>
    <n v="1"/>
    <x v="2550"/>
    <d v="2015-10-07T22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s v="classical music"/>
    <n v="1"/>
    <x v="2551"/>
    <d v="2012-03-21T15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  <n v="1"/>
    <x v="2552"/>
    <d v="2017-03-05T14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s v="classical music"/>
    <n v="1"/>
    <x v="2553"/>
    <d v="2012-09-20T23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s v="classical music"/>
    <n v="1"/>
    <x v="2554"/>
    <d v="2015-05-31T22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s v="classical music"/>
    <n v="1"/>
    <x v="2555"/>
    <d v="2012-05-28T10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s v="classical music"/>
    <n v="1"/>
    <x v="2556"/>
    <d v="2012-12-24T18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s v="classical music"/>
    <n v="1"/>
    <x v="2557"/>
    <d v="2014-05-15T12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s v="classical music"/>
    <n v="1"/>
    <x v="2558"/>
    <d v="2015-05-01T08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s v="classical music"/>
    <n v="1"/>
    <x v="2559"/>
    <d v="2011-11-15T14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  <n v="1"/>
    <x v="2560"/>
    <d v="2015-03-06T17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n v="1"/>
    <x v="2561"/>
    <d v="2015-10-13T07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  <n v="1"/>
    <x v="2562"/>
    <d v="2016-10-11T07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n v="1"/>
    <x v="2563"/>
    <d v="2015-07-29T22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n v="1"/>
    <x v="2564"/>
    <d v="2014-07-31T19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  <n v="1"/>
    <x v="2565"/>
    <d v="2016-05-09T15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n v="1"/>
    <x v="2566"/>
    <d v="2014-08-21T18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  <n v="1"/>
    <x v="2567"/>
    <d v="2015-04-23T16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  <n v="1"/>
    <x v="2568"/>
    <d v="2016-09-01T10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  <n v="1"/>
    <x v="2569"/>
    <d v="2015-09-16T21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  <n v="1"/>
    <x v="2570"/>
    <d v="2017-02-08T16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  <n v="1"/>
    <x v="2571"/>
    <d v="2016-05-19T03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n v="1"/>
    <x v="2572"/>
    <d v="2015-04-12T21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n v="1"/>
    <x v="2573"/>
    <d v="2014-08-23T09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n v="1"/>
    <x v="2574"/>
    <d v="2016-05-18T14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n v="1"/>
    <x v="2575"/>
    <d v="2015-01-11T21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n v="1"/>
    <x v="2576"/>
    <d v="2015-04-10T18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n v="1"/>
    <x v="2577"/>
    <d v="2014-08-04T14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n v="1"/>
    <x v="2578"/>
    <d v="2015-10-09T12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s v="food trucks"/>
    <n v="1"/>
    <x v="2579"/>
    <d v="2014-09-15T14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  <n v="1"/>
    <x v="2580"/>
    <d v="2015-05-15T22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s v="food trucks"/>
    <n v="1"/>
    <x v="2581"/>
    <d v="2015-11-16T11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  <n v="1"/>
    <x v="2582"/>
    <d v="2016-10-29T18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  <n v="1"/>
    <x v="2583"/>
    <d v="2015-03-16T12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n v="1"/>
    <x v="2584"/>
    <d v="2015-06-14T23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  <n v="1"/>
    <x v="2585"/>
    <d v="2014-07-05T18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  <n v="1"/>
    <x v="2586"/>
    <d v="2015-12-25T02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s v="food trucks"/>
    <n v="1"/>
    <x v="2587"/>
    <d v="2015-12-30T11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s v="food trucks"/>
    <n v="1"/>
    <x v="2588"/>
    <d v="2015-03-31T08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s v="food trucks"/>
    <n v="1"/>
    <x v="2589"/>
    <d v="2016-03-23T06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n v="1"/>
    <x v="2590"/>
    <d v="2016-01-26T09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  <n v="1"/>
    <x v="2591"/>
    <d v="2016-03-13T15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  <n v="1"/>
    <x v="2592"/>
    <d v="2014-10-05T14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n v="1"/>
    <x v="2593"/>
    <d v="2015-04-25T15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  <n v="1"/>
    <x v="2594"/>
    <d v="2014-08-07T18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s v="food trucks"/>
    <n v="1"/>
    <x v="2595"/>
    <d v="2017-02-24T00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s v="food trucks"/>
    <n v="1"/>
    <x v="2596"/>
    <d v="2014-08-07T10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s v="food trucks"/>
    <n v="1"/>
    <x v="2597"/>
    <d v="2016-06-19T03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s v="food trucks"/>
    <n v="1"/>
    <x v="2598"/>
    <d v="2015-09-23T15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  <n v="1"/>
    <x v="2599"/>
    <d v="2014-08-03T13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s v="food trucks"/>
    <n v="1"/>
    <x v="2600"/>
    <d v="2016-03-25T15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s v="space exploration"/>
    <n v="1"/>
    <x v="2601"/>
    <d v="2012-09-12T22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s v="space exploration"/>
    <n v="1"/>
    <x v="2602"/>
    <d v="2014-11-12T16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  <n v="1"/>
    <x v="2603"/>
    <d v="2013-12-23T16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s v="space exploration"/>
    <n v="1"/>
    <x v="2604"/>
    <d v="2012-04-28T20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s v="space exploration"/>
    <n v="1"/>
    <x v="2605"/>
    <d v="2016-06-17T07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s v="space exploration"/>
    <n v="1"/>
    <x v="2606"/>
    <d v="2014-04-29T12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s v="space exploration"/>
    <n v="1"/>
    <x v="2607"/>
    <d v="2015-08-11T21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s v="space exploration"/>
    <n v="1"/>
    <x v="2608"/>
    <d v="2017-03-14T19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s v="space exploration"/>
    <n v="1"/>
    <x v="2609"/>
    <d v="2012-07-15T00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s v="space exploration"/>
    <n v="1"/>
    <x v="2610"/>
    <d v="2016-08-22T01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s v="space exploration"/>
    <n v="1"/>
    <x v="2611"/>
    <d v="2017-01-02T17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s v="space exploration"/>
    <n v="1"/>
    <x v="2612"/>
    <d v="2015-01-08T22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s v="space exploration"/>
    <n v="1"/>
    <x v="2613"/>
    <d v="2012-09-21T14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  <n v="1"/>
    <x v="2614"/>
    <d v="2014-04-30T00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s v="space exploration"/>
    <n v="1"/>
    <x v="2615"/>
    <d v="2016-04-30T07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s v="space exploration"/>
    <n v="1"/>
    <x v="2616"/>
    <d v="2015-08-25T18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s v="space exploration"/>
    <n v="1"/>
    <x v="2617"/>
    <d v="2014-10-20T15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s v="space exploration"/>
    <n v="1"/>
    <x v="2618"/>
    <d v="2015-12-01T15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s v="space exploration"/>
    <n v="1"/>
    <x v="2619"/>
    <d v="2015-10-23T06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s v="space exploration"/>
    <n v="1"/>
    <x v="2620"/>
    <d v="2015-10-10T20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s v="space exploration"/>
    <n v="1"/>
    <x v="2621"/>
    <d v="2015-05-21T12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s v="space exploration"/>
    <n v="1"/>
    <x v="2622"/>
    <d v="2016-12-30T12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s v="space exploration"/>
    <n v="1"/>
    <x v="2623"/>
    <d v="2016-12-02T01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s v="space exploration"/>
    <n v="1"/>
    <x v="2624"/>
    <d v="2012-09-13T05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s v="space exploration"/>
    <n v="1"/>
    <x v="2625"/>
    <d v="2016-11-09T15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  <n v="1"/>
    <x v="2626"/>
    <d v="2015-06-03T10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s v="space exploration"/>
    <n v="1"/>
    <x v="2627"/>
    <d v="2015-11-26T15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s v="space exploration"/>
    <n v="1"/>
    <x v="2628"/>
    <d v="2014-11-30T18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  <n v="1"/>
    <x v="2629"/>
    <d v="2015-05-14T07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s v="space exploration"/>
    <n v="1"/>
    <x v="2630"/>
    <d v="2016-06-30T05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s v="space exploration"/>
    <n v="1"/>
    <x v="2631"/>
    <d v="2015-08-29T23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s v="space exploration"/>
    <n v="1"/>
    <x v="2632"/>
    <d v="2016-05-28T20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s v="space exploration"/>
    <n v="1"/>
    <x v="2633"/>
    <d v="2014-02-27T18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  <n v="1"/>
    <x v="2634"/>
    <d v="2016-09-29T10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  <n v="1"/>
    <x v="2635"/>
    <d v="2015-03-09T16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  <n v="1"/>
    <x v="2636"/>
    <d v="2016-10-15T20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s v="space exploration"/>
    <n v="1"/>
    <x v="2637"/>
    <d v="2016-10-12T08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s v="space exploration"/>
    <n v="1"/>
    <x v="2638"/>
    <d v="2015-01-15T16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s v="space exploration"/>
    <n v="1"/>
    <x v="2639"/>
    <d v="2015-02-19T15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s v="space exploration"/>
    <n v="1"/>
    <x v="2640"/>
    <d v="2015-06-07T22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  <n v="1"/>
    <x v="2641"/>
    <d v="2014-09-15T15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n v="1"/>
    <x v="2642"/>
    <d v="2016-07-15T01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s v="space exploration"/>
    <n v="1"/>
    <x v="2643"/>
    <d v="2016-12-21T02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s v="space exploration"/>
    <n v="1"/>
    <x v="2644"/>
    <d v="2017-03-10T14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s v="space exploration"/>
    <n v="1"/>
    <x v="2645"/>
    <d v="2014-11-08T16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s v="space exploration"/>
    <n v="1"/>
    <x v="2646"/>
    <d v="2015-09-09T02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  <n v="1"/>
    <x v="2647"/>
    <d v="2015-08-14T01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s v="space exploration"/>
    <n v="1"/>
    <x v="2648"/>
    <d v="2016-03-09T12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s v="space exploration"/>
    <n v="1"/>
    <x v="2649"/>
    <d v="2016-02-01T18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  <n v="1"/>
    <x v="2650"/>
    <d v="2016-12-21T09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s v="space exploration"/>
    <n v="1"/>
    <x v="2651"/>
    <d v="2015-12-17T14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s v="space exploration"/>
    <n v="1"/>
    <x v="2652"/>
    <d v="2014-12-09T22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s v="space exploration"/>
    <n v="1"/>
    <x v="2653"/>
    <d v="2014-06-12T2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  <n v="1"/>
    <x v="2654"/>
    <d v="2015-04-21T08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s v="space exploration"/>
    <n v="1"/>
    <x v="2655"/>
    <d v="2016-02-09T15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s v="space exploration"/>
    <n v="1"/>
    <x v="2656"/>
    <d v="2017-03-12T14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s v="space exploration"/>
    <n v="1"/>
    <x v="2657"/>
    <d v="2016-08-02T20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  <n v="1"/>
    <x v="2658"/>
    <d v="2016-07-30T16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  <n v="1"/>
    <x v="2659"/>
    <d v="2015-04-17T20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  <n v="1"/>
    <x v="2660"/>
    <d v="2015-11-24T13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  <n v="1"/>
    <x v="2661"/>
    <d v="2013-10-25T18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  <n v="1"/>
    <x v="2662"/>
    <d v="2015-08-21T12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s v="makerspaces"/>
    <n v="1"/>
    <x v="2663"/>
    <d v="2015-09-04T10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s v="makerspaces"/>
    <n v="1"/>
    <x v="2664"/>
    <d v="2015-12-09T01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s v="makerspaces"/>
    <n v="1"/>
    <x v="2665"/>
    <d v="2015-05-04T16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s v="makerspaces"/>
    <n v="1"/>
    <x v="2666"/>
    <d v="2015-09-25T16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s v="makerspaces"/>
    <n v="1"/>
    <x v="2667"/>
    <d v="2016-02-10T17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s v="makerspaces"/>
    <n v="1"/>
    <x v="2668"/>
    <d v="2015-11-09T09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s v="makerspaces"/>
    <n v="1"/>
    <x v="2669"/>
    <d v="2016-01-09T19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s v="makerspaces"/>
    <n v="1"/>
    <x v="2670"/>
    <d v="2014-07-28T19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s v="makerspaces"/>
    <n v="1"/>
    <x v="2671"/>
    <d v="2014-12-19T14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s v="makerspaces"/>
    <n v="1"/>
    <x v="2672"/>
    <d v="2015-12-28T01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s v="makerspaces"/>
    <n v="1"/>
    <x v="2673"/>
    <d v="2014-10-29T17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s v="makerspaces"/>
    <n v="1"/>
    <x v="2674"/>
    <d v="2016-07-04T23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s v="makerspaces"/>
    <n v="1"/>
    <x v="2675"/>
    <d v="2014-11-10T16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s v="makerspaces"/>
    <n v="1"/>
    <x v="2676"/>
    <d v="2016-05-22T09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s v="makerspaces"/>
    <n v="1"/>
    <x v="2677"/>
    <d v="2014-07-02T19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  <n v="1"/>
    <x v="2678"/>
    <d v="2015-09-24T14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s v="makerspaces"/>
    <n v="1"/>
    <x v="2679"/>
    <d v="2015-02-27T19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  <n v="1"/>
    <x v="2680"/>
    <d v="2016-04-05T23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s v="food trucks"/>
    <n v="1"/>
    <x v="2681"/>
    <d v="2014-07-10T16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  <n v="1"/>
    <x v="2682"/>
    <d v="2014-11-22T00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  <n v="1"/>
    <x v="2683"/>
    <d v="2015-03-01T13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  <n v="1"/>
    <x v="2684"/>
    <d v="2014-08-09T16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  <n v="1"/>
    <x v="2685"/>
    <d v="2015-04-27T10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n v="1"/>
    <x v="2686"/>
    <d v="2014-09-30T18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n v="1"/>
    <x v="2687"/>
    <d v="2015-06-29T10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s v="food trucks"/>
    <n v="1"/>
    <x v="2688"/>
    <d v="2015-02-23T22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  <n v="1"/>
    <x v="2689"/>
    <d v="2016-07-30T18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s v="food trucks"/>
    <n v="1"/>
    <x v="2690"/>
    <d v="2015-06-02T21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  <n v="1"/>
    <x v="2691"/>
    <d v="2015-05-10T12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  <n v="1"/>
    <x v="2692"/>
    <d v="2015-03-25T02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s v="food trucks"/>
    <n v="1"/>
    <x v="2693"/>
    <d v="2014-08-12T22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  <n v="1"/>
    <x v="2694"/>
    <d v="2014-09-25T22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s v="food trucks"/>
    <n v="1"/>
    <x v="2695"/>
    <d v="2015-04-13T22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s v="food trucks"/>
    <n v="1"/>
    <x v="2696"/>
    <d v="2014-12-25T15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s v="food trucks"/>
    <n v="1"/>
    <x v="2697"/>
    <d v="2015-08-02T17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s v="food trucks"/>
    <n v="1"/>
    <x v="2698"/>
    <d v="2014-06-27T16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n v="1"/>
    <x v="2699"/>
    <d v="2014-08-08T16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  <n v="1"/>
    <x v="2700"/>
    <d v="2014-09-18T15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s v="spaces"/>
    <n v="1"/>
    <x v="2701"/>
    <d v="2017-04-07T12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s v="spaces"/>
    <n v="1"/>
    <x v="2702"/>
    <d v="2017-04-05T13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s v="spaces"/>
    <n v="1"/>
    <x v="2703"/>
    <d v="2017-03-22T10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s v="spaces"/>
    <n v="1"/>
    <x v="2704"/>
    <d v="2017-04-05T14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s v="spaces"/>
    <n v="1"/>
    <x v="2705"/>
    <d v="2017-03-24T15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s v="spaces"/>
    <n v="1"/>
    <x v="2706"/>
    <d v="2014-10-16T01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s v="spaces"/>
    <n v="1"/>
    <x v="2707"/>
    <d v="2013-05-27T01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s v="spaces"/>
    <n v="1"/>
    <x v="2708"/>
    <d v="2016-07-21T11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s v="spaces"/>
    <n v="1"/>
    <x v="2709"/>
    <d v="2016-10-03T22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s v="spaces"/>
    <n v="1"/>
    <x v="2710"/>
    <d v="2014-08-08T21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s v="spaces"/>
    <n v="1"/>
    <x v="2711"/>
    <d v="2014-06-20T17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s v="spaces"/>
    <n v="1"/>
    <x v="2712"/>
    <d v="2013-07-13T13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s v="spaces"/>
    <n v="1"/>
    <x v="2713"/>
    <d v="2015-12-24T10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s v="spaces"/>
    <n v="1"/>
    <x v="2714"/>
    <d v="2016-10-14T18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s v="spaces"/>
    <n v="1"/>
    <x v="2715"/>
    <d v="2016-02-21T04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s v="spaces"/>
    <n v="1"/>
    <x v="2716"/>
    <d v="2015-10-08T02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s v="spaces"/>
    <n v="1"/>
    <x v="2717"/>
    <d v="2014-12-06T17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s v="spaces"/>
    <n v="1"/>
    <x v="2718"/>
    <d v="2016-05-03T18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s v="spaces"/>
    <n v="1"/>
    <x v="2719"/>
    <d v="2016-04-17T18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s v="spaces"/>
    <n v="1"/>
    <x v="2720"/>
    <d v="2016-11-11T07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s v="hardware"/>
    <n v="1"/>
    <x v="2721"/>
    <d v="2013-09-06T14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s v="hardware"/>
    <n v="1"/>
    <x v="2722"/>
    <d v="2017-01-29T15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s v="hardware"/>
    <n v="1"/>
    <x v="2723"/>
    <d v="2014-12-31T16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s v="hardware"/>
    <n v="1"/>
    <x v="2724"/>
    <d v="2015-08-15T02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s v="hardware"/>
    <n v="1"/>
    <x v="2725"/>
    <d v="2017-03-01T12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s v="hardware"/>
    <n v="1"/>
    <x v="2726"/>
    <d v="2016-04-22T08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s v="hardware"/>
    <n v="1"/>
    <x v="2727"/>
    <d v="2015-08-07T11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s v="hardware"/>
    <n v="1"/>
    <x v="2728"/>
    <d v="2015-12-30T09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s v="hardware"/>
    <n v="1"/>
    <x v="2729"/>
    <d v="2015-05-01T00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s v="hardware"/>
    <n v="1"/>
    <x v="2730"/>
    <d v="2013-04-22T07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s v="hardware"/>
    <n v="1"/>
    <x v="2731"/>
    <d v="2014-10-17T23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s v="hardware"/>
    <n v="1"/>
    <x v="2732"/>
    <d v="2013-05-27T19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s v="hardware"/>
    <n v="1"/>
    <x v="2733"/>
    <d v="2015-04-10T00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s v="hardware"/>
    <n v="1"/>
    <x v="2734"/>
    <d v="2016-10-13T16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s v="hardware"/>
    <n v="1"/>
    <x v="2735"/>
    <d v="2013-03-13T15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s v="hardware"/>
    <n v="1"/>
    <x v="2736"/>
    <d v="2014-04-23T10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s v="hardware"/>
    <n v="1"/>
    <x v="2737"/>
    <d v="2014-01-15T14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s v="hardware"/>
    <n v="1"/>
    <x v="2738"/>
    <d v="2016-11-05T22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s v="hardware"/>
    <n v="1"/>
    <x v="2739"/>
    <d v="2014-05-05T16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s v="hardware"/>
    <n v="1"/>
    <x v="2740"/>
    <d v="2015-03-11T18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  <n v="1"/>
    <x v="2741"/>
    <d v="2014-10-19T21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s v="children's books"/>
    <n v="1"/>
    <x v="2742"/>
    <d v="2012-05-15T12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n v="1"/>
    <x v="2743"/>
    <d v="2016-10-19T02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s v="children's books"/>
    <n v="1"/>
    <x v="2744"/>
    <d v="2012-02-28T20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s v="children's books"/>
    <n v="1"/>
    <x v="2745"/>
    <d v="2012-07-14T18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s v="children's books"/>
    <n v="1"/>
    <x v="2746"/>
    <d v="2014-08-29T13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n v="1"/>
    <x v="2747"/>
    <d v="2012-06-15T22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  <n v="1"/>
    <x v="2748"/>
    <d v="2016-09-02T12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  <n v="1"/>
    <x v="2749"/>
    <d v="2015-04-04T13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n v="1"/>
    <x v="2750"/>
    <d v="2012-06-30T1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n v="1"/>
    <x v="2751"/>
    <d v="2014-06-17T16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s v="children's books"/>
    <n v="1"/>
    <x v="2752"/>
    <d v="2011-12-18T13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  <n v="1"/>
    <x v="2753"/>
    <d v="2012-08-26T16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n v="1"/>
    <x v="2754"/>
    <d v="2014-09-11T10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s v="children's books"/>
    <n v="1"/>
    <x v="2755"/>
    <d v="2015-04-08T13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s v="children's books"/>
    <n v="1"/>
    <x v="2756"/>
    <d v="2014-01-11T16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  <n v="1"/>
    <x v="2757"/>
    <d v="2016-08-06T10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  <n v="1"/>
    <x v="2758"/>
    <d v="2016-10-10T05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  <n v="1"/>
    <x v="2759"/>
    <d v="2016-07-16T03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n v="1"/>
    <x v="2760"/>
    <d v="2013-06-20T06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  <n v="1"/>
    <x v="2761"/>
    <d v="2013-01-02T20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  <n v="1"/>
    <x v="2762"/>
    <d v="2012-03-18T18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  <n v="1"/>
    <x v="2763"/>
    <d v="2013-05-24T08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  <n v="1"/>
    <x v="2764"/>
    <d v="2012-05-30T14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n v="1"/>
    <x v="2765"/>
    <d v="2012-10-28T08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  <n v="1"/>
    <x v="2766"/>
    <d v="2011-08-11T11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s v="children's books"/>
    <n v="1"/>
    <x v="2767"/>
    <d v="2015-08-16T18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s v="children's books"/>
    <n v="1"/>
    <x v="2768"/>
    <d v="2012-03-29T08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  <n v="1"/>
    <x v="2769"/>
    <d v="2014-06-05T14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s v="children's books"/>
    <n v="1"/>
    <x v="2770"/>
    <d v="2014-03-18T10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n v="1"/>
    <x v="2771"/>
    <d v="2013-02-01T12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n v="1"/>
    <x v="2772"/>
    <d v="2013-10-05T15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  <n v="1"/>
    <x v="2773"/>
    <d v="2016-04-24T15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s v="children's books"/>
    <n v="1"/>
    <x v="2774"/>
    <d v="2013-03-07T22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  <n v="1"/>
    <x v="2775"/>
    <d v="2011-12-15T19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s v="children's books"/>
    <n v="1"/>
    <x v="2776"/>
    <d v="2015-06-12T02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  <n v="1"/>
    <x v="2777"/>
    <d v="2015-07-17T11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s v="children's books"/>
    <n v="1"/>
    <x v="2778"/>
    <d v="2014-08-25T18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  <n v="1"/>
    <x v="2779"/>
    <d v="2015-11-22T10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n v="1"/>
    <x v="2780"/>
    <d v="2017-03-10T05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s v="plays"/>
    <n v="1"/>
    <x v="2781"/>
    <d v="2015-02-12T02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s v="plays"/>
    <n v="1"/>
    <x v="2782"/>
    <d v="2015-02-16T23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s v="plays"/>
    <n v="1"/>
    <x v="2783"/>
    <d v="2015-04-23T07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s v="plays"/>
    <n v="1"/>
    <x v="2784"/>
    <d v="2014-10-29T13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s v="plays"/>
    <n v="1"/>
    <x v="2785"/>
    <d v="2016-08-05T16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s v="plays"/>
    <n v="1"/>
    <x v="2786"/>
    <d v="2014-07-09T08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  <n v="1"/>
    <x v="2787"/>
    <d v="2014-07-17T23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  <n v="1"/>
    <x v="2788"/>
    <d v="2016-07-29T11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s v="plays"/>
    <n v="1"/>
    <x v="2789"/>
    <d v="2015-03-11T23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s v="plays"/>
    <n v="1"/>
    <x v="2790"/>
    <d v="2015-02-11T17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s v="plays"/>
    <n v="1"/>
    <x v="2791"/>
    <d v="2016-09-08T23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s v="plays"/>
    <n v="1"/>
    <x v="2792"/>
    <d v="2015-08-12T00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s v="plays"/>
    <n v="1"/>
    <x v="2793"/>
    <d v="2015-07-21T05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  <n v="1"/>
    <x v="2794"/>
    <d v="2016-03-03T14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s v="plays"/>
    <n v="1"/>
    <x v="2795"/>
    <d v="2014-06-06T18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  <n v="1"/>
    <x v="2796"/>
    <d v="2014-07-05T07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s v="plays"/>
    <n v="1"/>
    <x v="2797"/>
    <d v="2014-07-08T17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s v="plays"/>
    <n v="1"/>
    <x v="2798"/>
    <d v="2015-07-31T11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s v="plays"/>
    <n v="1"/>
    <x v="2799"/>
    <d v="2016-06-17T11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s v="plays"/>
    <n v="1"/>
    <x v="2800"/>
    <d v="2015-01-04T08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s v="plays"/>
    <n v="1"/>
    <x v="2801"/>
    <d v="2014-10-10T06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s v="plays"/>
    <n v="1"/>
    <x v="2802"/>
    <d v="2015-08-06T10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s v="plays"/>
    <n v="1"/>
    <x v="2803"/>
    <d v="2015-07-15T19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  <n v="1"/>
    <x v="2804"/>
    <d v="2014-09-29T05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s v="plays"/>
    <n v="1"/>
    <x v="2805"/>
    <d v="2015-08-22T07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  <n v="1"/>
    <x v="2806"/>
    <d v="2015-08-05T06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s v="plays"/>
    <n v="1"/>
    <x v="2807"/>
    <d v="2015-06-29T15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s v="plays"/>
    <n v="1"/>
    <x v="2808"/>
    <d v="2015-08-22T15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s v="plays"/>
    <n v="1"/>
    <x v="2809"/>
    <d v="2016-03-30T09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s v="plays"/>
    <n v="1"/>
    <x v="2810"/>
    <d v="2014-05-31T22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s v="plays"/>
    <n v="1"/>
    <x v="2811"/>
    <d v="2015-02-23T06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s v="plays"/>
    <n v="1"/>
    <x v="2812"/>
    <d v="2015-04-05T23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s v="plays"/>
    <n v="1"/>
    <x v="2813"/>
    <d v="2016-12-14T12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s v="plays"/>
    <n v="1"/>
    <x v="2814"/>
    <d v="2015-05-09T04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s v="plays"/>
    <n v="1"/>
    <x v="2815"/>
    <d v="2016-08-07T13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s v="plays"/>
    <n v="1"/>
    <x v="2816"/>
    <d v="2015-08-02T11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s v="plays"/>
    <n v="1"/>
    <x v="2817"/>
    <d v="2015-02-28T10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s v="plays"/>
    <n v="1"/>
    <x v="2818"/>
    <d v="2015-09-23T09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s v="plays"/>
    <n v="1"/>
    <x v="2819"/>
    <d v="2015-06-14T07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  <n v="1"/>
    <x v="2820"/>
    <d v="2016-02-25T19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s v="plays"/>
    <n v="1"/>
    <x v="2821"/>
    <d v="2014-09-23T17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s v="plays"/>
    <n v="1"/>
    <x v="2822"/>
    <d v="2015-03-27T10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s v="plays"/>
    <n v="1"/>
    <x v="2823"/>
    <d v="2015-03-31T17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s v="plays"/>
    <n v="1"/>
    <x v="2824"/>
    <d v="2015-06-12T20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s v="plays"/>
    <n v="1"/>
    <x v="2825"/>
    <d v="2015-12-04T14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s v="plays"/>
    <n v="1"/>
    <x v="2826"/>
    <d v="2015-07-10T02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s v="plays"/>
    <n v="1"/>
    <x v="2827"/>
    <d v="2016-06-03T11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s v="plays"/>
    <n v="1"/>
    <x v="2828"/>
    <d v="2015-10-02T18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s v="plays"/>
    <n v="1"/>
    <x v="2829"/>
    <d v="2016-06-02T05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s v="plays"/>
    <n v="1"/>
    <x v="2830"/>
    <d v="2014-05-11T22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s v="plays"/>
    <n v="1"/>
    <x v="2831"/>
    <d v="2015-07-16T14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s v="plays"/>
    <n v="1"/>
    <x v="2832"/>
    <d v="2014-11-23T17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s v="plays"/>
    <n v="1"/>
    <x v="2833"/>
    <d v="2015-10-10T21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s v="plays"/>
    <n v="1"/>
    <x v="2834"/>
    <d v="2015-01-30T18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s v="plays"/>
    <n v="1"/>
    <x v="2835"/>
    <d v="2015-12-04T19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s v="plays"/>
    <n v="1"/>
    <x v="2836"/>
    <d v="2017-02-17T2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s v="plays"/>
    <n v="1"/>
    <x v="2837"/>
    <d v="2015-12-09T17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s v="plays"/>
    <n v="1"/>
    <x v="2838"/>
    <d v="2014-08-13T17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s v="plays"/>
    <n v="1"/>
    <x v="2839"/>
    <d v="2014-08-24T2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s v="plays"/>
    <n v="1"/>
    <x v="2840"/>
    <d v="2015-03-18T12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  <n v="1"/>
    <x v="2841"/>
    <d v="2015-12-13T13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n v="1"/>
    <x v="2842"/>
    <d v="2014-06-21T06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n v="1"/>
    <x v="2843"/>
    <d v="2016-06-12T23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s v="plays"/>
    <n v="1"/>
    <x v="2844"/>
    <d v="2017-01-04T08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s v="plays"/>
    <n v="1"/>
    <x v="2845"/>
    <d v="2015-06-07T19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n v="1"/>
    <x v="2846"/>
    <d v="2015-05-29T11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n v="1"/>
    <x v="2847"/>
    <d v="2016-05-23T14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s v="plays"/>
    <n v="1"/>
    <x v="2848"/>
    <d v="2015-05-29T10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  <n v="1"/>
    <x v="2849"/>
    <d v="2016-04-23T05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s v="plays"/>
    <n v="1"/>
    <x v="2850"/>
    <d v="2014-09-05T19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n v="1"/>
    <x v="2851"/>
    <d v="2016-01-29T18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s v="plays"/>
    <n v="1"/>
    <x v="2852"/>
    <d v="2014-06-20T20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n v="1"/>
    <x v="2853"/>
    <d v="2014-09-13T23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s v="plays"/>
    <n v="1"/>
    <x v="2854"/>
    <d v="2015-05-07T12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  <n v="1"/>
    <x v="2855"/>
    <d v="2016-01-29T18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s v="plays"/>
    <n v="1"/>
    <x v="2856"/>
    <d v="2015-08-08T16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s v="plays"/>
    <n v="1"/>
    <x v="2857"/>
    <d v="2017-02-20T13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n v="1"/>
    <x v="2858"/>
    <d v="2014-12-05T06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s v="plays"/>
    <n v="1"/>
    <x v="2859"/>
    <d v="2015-10-16T03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s v="plays"/>
    <n v="1"/>
    <x v="2860"/>
    <d v="2016-06-19T14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s v="plays"/>
    <n v="1"/>
    <x v="2861"/>
    <d v="2015-09-24T09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s v="plays"/>
    <n v="1"/>
    <x v="2862"/>
    <d v="2014-06-24T13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s v="plays"/>
    <n v="1"/>
    <x v="2863"/>
    <d v="2014-09-09T11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s v="plays"/>
    <n v="1"/>
    <x v="2864"/>
    <d v="2015-07-17T08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n v="1"/>
    <x v="2865"/>
    <d v="2015-01-05T21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  <n v="1"/>
    <x v="2866"/>
    <d v="2016-10-14T17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s v="plays"/>
    <n v="1"/>
    <x v="2867"/>
    <d v="2016-07-03T23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s v="plays"/>
    <n v="1"/>
    <x v="2868"/>
    <d v="2016-10-05T14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s v="plays"/>
    <n v="1"/>
    <x v="2869"/>
    <d v="2016-07-19T09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s v="plays"/>
    <n v="1"/>
    <x v="2870"/>
    <d v="2014-05-16T23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s v="plays"/>
    <n v="1"/>
    <x v="2871"/>
    <d v="2014-12-21T12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n v="1"/>
    <x v="2872"/>
    <d v="2015-06-19T21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s v="plays"/>
    <n v="1"/>
    <x v="2873"/>
    <d v="2015-01-28T14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s v="plays"/>
    <n v="1"/>
    <x v="2874"/>
    <d v="2017-01-17T15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s v="plays"/>
    <n v="1"/>
    <x v="2875"/>
    <d v="2016-05-04T22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n v="1"/>
    <x v="2876"/>
    <d v="2015-07-16T12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s v="plays"/>
    <n v="1"/>
    <x v="2877"/>
    <d v="2016-11-30T12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  <n v="1"/>
    <x v="2878"/>
    <d v="2015-07-03T09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s v="plays"/>
    <n v="1"/>
    <x v="2879"/>
    <d v="2016-01-20T12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s v="plays"/>
    <n v="1"/>
    <x v="2880"/>
    <d v="2015-08-20T12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n v="1"/>
    <x v="2881"/>
    <d v="2014-12-03T10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  <n v="1"/>
    <x v="2882"/>
    <d v="2016-05-01T09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s v="plays"/>
    <n v="1"/>
    <x v="2883"/>
    <d v="2016-02-05T23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s v="plays"/>
    <n v="1"/>
    <x v="2884"/>
    <d v="2014-12-05T12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  <n v="1"/>
    <x v="2885"/>
    <d v="2015-03-13T19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  <n v="1"/>
    <x v="2886"/>
    <d v="2015-09-18T22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s v="plays"/>
    <n v="1"/>
    <x v="2887"/>
    <d v="2015-01-11T05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n v="1"/>
    <x v="2888"/>
    <d v="2014-10-17T23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s v="plays"/>
    <n v="1"/>
    <x v="2889"/>
    <d v="2014-08-29T15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s v="plays"/>
    <n v="1"/>
    <x v="2890"/>
    <d v="2014-08-08T22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s v="plays"/>
    <n v="1"/>
    <x v="2891"/>
    <d v="2016-04-15T15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s v="plays"/>
    <n v="1"/>
    <x v="2892"/>
    <d v="2014-08-25T16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  <n v="1"/>
    <x v="2893"/>
    <d v="2015-01-08T21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n v="1"/>
    <x v="2894"/>
    <d v="2015-04-03T17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  <n v="1"/>
    <x v="2895"/>
    <d v="2014-06-22T16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s v="plays"/>
    <n v="1"/>
    <x v="2896"/>
    <d v="2016-12-12T01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s v="plays"/>
    <n v="1"/>
    <x v="2897"/>
    <d v="2015-10-11T10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s v="plays"/>
    <n v="1"/>
    <x v="2898"/>
    <d v="2015-10-31T10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n v="1"/>
    <x v="2899"/>
    <d v="2016-07-23T20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s v="plays"/>
    <n v="1"/>
    <x v="2900"/>
    <d v="2014-08-09T00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  <n v="1"/>
    <x v="2901"/>
    <d v="2015-02-07T16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s v="plays"/>
    <n v="1"/>
    <x v="2902"/>
    <d v="2015-08-24T05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s v="plays"/>
    <n v="1"/>
    <x v="2903"/>
    <d v="2015-09-08T23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  <n v="1"/>
    <x v="2904"/>
    <d v="2014-11-09T07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s v="plays"/>
    <n v="1"/>
    <x v="2905"/>
    <d v="2016-09-06T20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s v="plays"/>
    <n v="1"/>
    <x v="2906"/>
    <d v="2015-07-31T20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s v="plays"/>
    <n v="1"/>
    <x v="2907"/>
    <d v="2016-05-14T16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s v="plays"/>
    <n v="1"/>
    <x v="2908"/>
    <d v="2016-06-08T12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s v="plays"/>
    <n v="1"/>
    <x v="2909"/>
    <d v="2014-11-25T14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s v="plays"/>
    <n v="1"/>
    <x v="2910"/>
    <d v="2015-06-12T15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s v="plays"/>
    <n v="1"/>
    <x v="2911"/>
    <d v="2015-06-27T13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s v="plays"/>
    <n v="1"/>
    <x v="2912"/>
    <d v="2016-01-14T22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s v="plays"/>
    <n v="1"/>
    <x v="2913"/>
    <d v="2014-09-06T17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s v="plays"/>
    <n v="1"/>
    <x v="2914"/>
    <d v="2015-03-14T15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s v="plays"/>
    <n v="1"/>
    <x v="2915"/>
    <d v="2016-03-16T03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s v="plays"/>
    <n v="1"/>
    <x v="2916"/>
    <d v="2014-05-19T06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s v="plays"/>
    <n v="1"/>
    <x v="2917"/>
    <d v="2015-09-16T00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  <n v="1"/>
    <x v="2918"/>
    <d v="2015-10-29T10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  <n v="1"/>
    <x v="2919"/>
    <d v="2014-08-05T09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s v="plays"/>
    <n v="1"/>
    <x v="2920"/>
    <d v="2015-03-25T13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  <n v="1"/>
    <x v="2921"/>
    <d v="2014-09-25T16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s v="musical"/>
    <n v="1"/>
    <x v="2922"/>
    <d v="2015-05-18T15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  <n v="1"/>
    <x v="2923"/>
    <d v="2015-01-23T22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s v="musical"/>
    <n v="1"/>
    <x v="2924"/>
    <d v="2015-05-08T22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s v="musical"/>
    <n v="1"/>
    <x v="2925"/>
    <d v="2014-09-11T09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  <n v="1"/>
    <x v="2926"/>
    <d v="2015-02-23T13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s v="musical"/>
    <n v="1"/>
    <x v="2927"/>
    <d v="2014-07-15T00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s v="musical"/>
    <n v="1"/>
    <x v="2928"/>
    <d v="2016-03-04T18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s v="musical"/>
    <n v="1"/>
    <x v="2929"/>
    <d v="2014-05-25T08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s v="musical"/>
    <n v="1"/>
    <x v="2930"/>
    <d v="2015-05-07T09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s v="musical"/>
    <n v="1"/>
    <x v="2931"/>
    <d v="2014-09-15T01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s v="musical"/>
    <n v="1"/>
    <x v="2932"/>
    <d v="2015-02-21T06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s v="musical"/>
    <n v="1"/>
    <x v="2933"/>
    <d v="2016-06-04T17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s v="musical"/>
    <n v="1"/>
    <x v="2934"/>
    <d v="2014-06-15T10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s v="musical"/>
    <n v="1"/>
    <x v="2935"/>
    <d v="2016-08-29T12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s v="musical"/>
    <n v="1"/>
    <x v="2936"/>
    <d v="2014-10-12T23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s v="musical"/>
    <n v="1"/>
    <x v="2937"/>
    <d v="2014-07-13T05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s v="musical"/>
    <n v="1"/>
    <x v="2938"/>
    <d v="2015-01-30T11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s v="musical"/>
    <n v="1"/>
    <x v="2939"/>
    <d v="2014-08-27T20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s v="musical"/>
    <n v="1"/>
    <x v="2940"/>
    <d v="2015-01-18T13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s v="spaces"/>
    <n v="1"/>
    <x v="2941"/>
    <d v="2015-03-01T18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s v="spaces"/>
    <n v="1"/>
    <x v="2942"/>
    <d v="2015-12-16T15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n v="1"/>
    <x v="2943"/>
    <d v="2015-04-12T22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  <n v="1"/>
    <x v="2944"/>
    <d v="2015-06-07T16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n v="1"/>
    <x v="2945"/>
    <d v="2015-05-23T22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  <n v="1"/>
    <x v="2946"/>
    <d v="2016-08-15T07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s v="spaces"/>
    <n v="1"/>
    <x v="2947"/>
    <d v="2016-11-24T12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s v="spaces"/>
    <n v="1"/>
    <x v="2948"/>
    <d v="2015-06-02T10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  <n v="1"/>
    <x v="2949"/>
    <d v="2015-11-19T15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n v="1"/>
    <x v="2950"/>
    <d v="2016-01-23T03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s v="spaces"/>
    <n v="1"/>
    <x v="2951"/>
    <d v="2014-10-05T14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s v="spaces"/>
    <n v="1"/>
    <x v="2952"/>
    <d v="2016-10-16T23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s v="spaces"/>
    <n v="1"/>
    <x v="2953"/>
    <d v="2015-10-08T14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n v="1"/>
    <x v="2954"/>
    <d v="2017-03-16T08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s v="spaces"/>
    <n v="1"/>
    <x v="2955"/>
    <d v="2015-06-16T12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  <n v="1"/>
    <x v="2956"/>
    <d v="2016-05-04T18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s v="spaces"/>
    <n v="1"/>
    <x v="2957"/>
    <d v="2015-03-27T18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n v="1"/>
    <x v="2958"/>
    <d v="2016-05-08T12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n v="1"/>
    <x v="2959"/>
    <d v="2016-06-06T19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n v="1"/>
    <x v="2960"/>
    <d v="2014-09-11T13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s v="plays"/>
    <n v="1"/>
    <x v="2961"/>
    <d v="2015-03-25T23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  <n v="1"/>
    <x v="2962"/>
    <d v="2015-03-01T01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s v="plays"/>
    <n v="1"/>
    <x v="2963"/>
    <d v="2015-07-02T06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s v="plays"/>
    <n v="1"/>
    <x v="2964"/>
    <d v="2014-08-06T16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s v="plays"/>
    <n v="1"/>
    <x v="2965"/>
    <d v="2015-07-07T12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s v="plays"/>
    <n v="1"/>
    <x v="2966"/>
    <d v="2015-09-16T12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s v="plays"/>
    <n v="1"/>
    <x v="2967"/>
    <d v="2015-03-08T22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s v="plays"/>
    <n v="1"/>
    <x v="2968"/>
    <d v="2016-08-16T22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s v="plays"/>
    <n v="1"/>
    <x v="2969"/>
    <d v="2015-05-03T17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s v="plays"/>
    <n v="1"/>
    <x v="2970"/>
    <d v="2014-07-18T11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s v="plays"/>
    <n v="1"/>
    <x v="2971"/>
    <d v="2014-08-31T10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s v="plays"/>
    <n v="1"/>
    <x v="2972"/>
    <d v="2016-12-04T20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s v="plays"/>
    <n v="1"/>
    <x v="2973"/>
    <d v="2015-12-31T23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s v="plays"/>
    <n v="1"/>
    <x v="2974"/>
    <d v="2014-09-25T20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s v="plays"/>
    <n v="1"/>
    <x v="2975"/>
    <d v="2014-11-26T22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s v="plays"/>
    <n v="1"/>
    <x v="2976"/>
    <d v="2016-03-13T07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s v="plays"/>
    <n v="1"/>
    <x v="2977"/>
    <d v="2015-03-22T21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s v="plays"/>
    <n v="1"/>
    <x v="2978"/>
    <d v="2014-10-20T00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s v="plays"/>
    <n v="1"/>
    <x v="2979"/>
    <d v="2015-01-06T01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s v="plays"/>
    <n v="1"/>
    <x v="2980"/>
    <d v="2015-08-23T21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s v="spaces"/>
    <n v="1"/>
    <x v="2981"/>
    <d v="2015-09-23T08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s v="spaces"/>
    <n v="1"/>
    <x v="2982"/>
    <d v="2016-02-11T11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s v="spaces"/>
    <n v="1"/>
    <x v="2983"/>
    <d v="2014-11-11T11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s v="spaces"/>
    <n v="1"/>
    <x v="2984"/>
    <d v="2016-08-24T01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s v="spaces"/>
    <n v="1"/>
    <x v="2985"/>
    <d v="2016-10-30T23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s v="spaces"/>
    <n v="1"/>
    <x v="2986"/>
    <d v="2016-05-01T06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s v="spaces"/>
    <n v="1"/>
    <x v="2987"/>
    <d v="2016-10-12T19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s v="spaces"/>
    <n v="1"/>
    <x v="2988"/>
    <d v="2016-06-20T03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s v="spaces"/>
    <n v="1"/>
    <x v="2989"/>
    <d v="2015-12-20T23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s v="spaces"/>
    <n v="1"/>
    <x v="2990"/>
    <d v="2016-01-07T08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s v="spaces"/>
    <n v="1"/>
    <x v="2991"/>
    <d v="2017-01-27T15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s v="spaces"/>
    <n v="1"/>
    <x v="2992"/>
    <d v="2016-10-09T13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s v="spaces"/>
    <n v="1"/>
    <x v="2993"/>
    <d v="2016-02-20T15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s v="spaces"/>
    <n v="1"/>
    <x v="2994"/>
    <d v="2014-10-03T06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s v="spaces"/>
    <n v="1"/>
    <x v="2995"/>
    <d v="2017-01-19T10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s v="spaces"/>
    <n v="1"/>
    <x v="2996"/>
    <d v="2015-05-26T16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s v="spaces"/>
    <n v="1"/>
    <x v="2997"/>
    <d v="2017-02-26T23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s v="spaces"/>
    <n v="1"/>
    <x v="2998"/>
    <d v="2014-06-15T23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s v="spaces"/>
    <n v="1"/>
    <x v="2999"/>
    <d v="2017-02-28T21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  <n v="1"/>
    <x v="3000"/>
    <d v="2017-01-31T13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s v="spaces"/>
    <n v="1"/>
    <x v="3001"/>
    <d v="2016-07-13T16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s v="spaces"/>
    <n v="1"/>
    <x v="3002"/>
    <d v="2012-12-26T15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s v="spaces"/>
    <n v="1"/>
    <x v="3003"/>
    <d v="2016-03-01T00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s v="spaces"/>
    <n v="1"/>
    <x v="3004"/>
    <d v="2014-11-15T17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s v="spaces"/>
    <n v="1"/>
    <x v="3005"/>
    <d v="2014-10-06T11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s v="spaces"/>
    <n v="1"/>
    <x v="3006"/>
    <d v="2014-12-14T13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  <n v="1"/>
    <x v="3007"/>
    <d v="2015-04-25T00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s v="spaces"/>
    <n v="1"/>
    <x v="3008"/>
    <d v="2016-01-21T00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s v="spaces"/>
    <n v="1"/>
    <x v="3009"/>
    <d v="2014-11-26T09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  <n v="1"/>
    <x v="3010"/>
    <d v="2015-02-21T14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s v="spaces"/>
    <n v="1"/>
    <x v="3011"/>
    <d v="2015-12-23T17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s v="spaces"/>
    <n v="1"/>
    <x v="3012"/>
    <d v="2015-02-10T11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s v="spaces"/>
    <n v="1"/>
    <x v="3013"/>
    <d v="2015-06-21T15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s v="spaces"/>
    <n v="1"/>
    <x v="3014"/>
    <d v="2014-11-05T00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s v="spaces"/>
    <n v="1"/>
    <x v="3015"/>
    <d v="2014-06-10T23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s v="spaces"/>
    <n v="1"/>
    <x v="3016"/>
    <d v="2014-07-18T08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s v="spaces"/>
    <n v="1"/>
    <x v="3017"/>
    <d v="2014-08-20T15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s v="spaces"/>
    <n v="1"/>
    <x v="3018"/>
    <d v="2015-07-20T17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s v="spaces"/>
    <n v="1"/>
    <x v="3019"/>
    <d v="2014-05-26T22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s v="spaces"/>
    <n v="1"/>
    <x v="3020"/>
    <d v="2015-08-14T15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s v="spaces"/>
    <n v="1"/>
    <x v="3021"/>
    <d v="2016-11-22T00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s v="spaces"/>
    <n v="1"/>
    <x v="3022"/>
    <d v="2016-08-27T17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s v="spaces"/>
    <n v="1"/>
    <x v="3023"/>
    <d v="2015-06-11T11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s v="spaces"/>
    <n v="1"/>
    <x v="3024"/>
    <d v="2012-10-06T18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s v="spaces"/>
    <n v="1"/>
    <x v="3025"/>
    <d v="2014-05-30T11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s v="spaces"/>
    <n v="1"/>
    <x v="3026"/>
    <d v="2017-03-03T06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s v="spaces"/>
    <n v="1"/>
    <x v="3027"/>
    <d v="2015-03-20T10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s v="spaces"/>
    <n v="1"/>
    <x v="3028"/>
    <d v="2016-08-15T01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s v="spaces"/>
    <n v="1"/>
    <x v="3029"/>
    <d v="2014-11-17T23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s v="spaces"/>
    <n v="1"/>
    <x v="3030"/>
    <d v="2015-09-16T12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s v="spaces"/>
    <n v="1"/>
    <x v="3031"/>
    <d v="2016-10-14T16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  <n v="1"/>
    <x v="3032"/>
    <d v="2015-09-10T20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s v="spaces"/>
    <n v="1"/>
    <x v="3033"/>
    <d v="2016-08-17T21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s v="spaces"/>
    <n v="1"/>
    <x v="3034"/>
    <d v="2016-10-31T22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s v="spaces"/>
    <n v="1"/>
    <x v="3035"/>
    <d v="2013-05-04T08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s v="spaces"/>
    <n v="1"/>
    <x v="3036"/>
    <d v="2013-08-16T06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s v="spaces"/>
    <n v="1"/>
    <x v="3037"/>
    <d v="2010-10-01T23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s v="spaces"/>
    <n v="1"/>
    <x v="3038"/>
    <d v="2016-03-04T01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s v="spaces"/>
    <n v="1"/>
    <x v="3039"/>
    <d v="2013-12-29T02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s v="spaces"/>
    <n v="1"/>
    <x v="3040"/>
    <d v="2015-06-26T18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s v="spaces"/>
    <n v="1"/>
    <x v="3041"/>
    <d v="2016-01-20T15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s v="spaces"/>
    <n v="1"/>
    <x v="3042"/>
    <d v="2015-10-06T11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s v="spaces"/>
    <n v="1"/>
    <x v="3043"/>
    <d v="2015-04-15T21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s v="spaces"/>
    <n v="1"/>
    <x v="3044"/>
    <d v="2016-02-02T12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s v="spaces"/>
    <n v="1"/>
    <x v="3045"/>
    <d v="2014-08-21T22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s v="spaces"/>
    <n v="1"/>
    <x v="3046"/>
    <d v="2014-09-09T23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  <n v="1"/>
    <x v="3047"/>
    <d v="2016-04-27T08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s v="spaces"/>
    <n v="1"/>
    <x v="3048"/>
    <d v="2014-12-31T16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s v="spaces"/>
    <n v="1"/>
    <x v="3049"/>
    <d v="2015-06-13T19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s v="spaces"/>
    <n v="1"/>
    <x v="3050"/>
    <d v="2016-05-04T23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s v="spaces"/>
    <n v="1"/>
    <x v="3051"/>
    <d v="2017-02-08T04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s v="spaces"/>
    <n v="1"/>
    <x v="3052"/>
    <d v="2015-05-28T10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s v="spaces"/>
    <n v="1"/>
    <x v="3053"/>
    <d v="2014-10-01T22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n v="1"/>
    <x v="3054"/>
    <d v="2015-03-01T20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s v="spaces"/>
    <n v="1"/>
    <x v="3055"/>
    <d v="2015-01-09T17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n v="1"/>
    <x v="3056"/>
    <d v="2014-09-29T10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n v="1"/>
    <x v="3057"/>
    <d v="2016-04-03T09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s v="spaces"/>
    <n v="1"/>
    <x v="3058"/>
    <d v="2016-05-20T03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s v="spaces"/>
    <n v="1"/>
    <x v="3059"/>
    <d v="2014-08-08T17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s v="spaces"/>
    <n v="1"/>
    <x v="3060"/>
    <d v="2015-09-28T01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n v="1"/>
    <x v="3061"/>
    <d v="2014-08-13T13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s v="spaces"/>
    <n v="1"/>
    <x v="3062"/>
    <d v="2015-09-30T13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s v="spaces"/>
    <n v="1"/>
    <x v="3063"/>
    <d v="2016-10-22T17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s v="spaces"/>
    <n v="1"/>
    <x v="3064"/>
    <d v="2015-11-22T01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s v="spaces"/>
    <n v="1"/>
    <x v="3065"/>
    <d v="2014-07-29T20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s v="spaces"/>
    <n v="1"/>
    <x v="3066"/>
    <d v="2016-07-10T00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  <n v="1"/>
    <x v="3067"/>
    <d v="2015-09-09T17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  <n v="1"/>
    <x v="3068"/>
    <d v="2015-10-16T11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s v="spaces"/>
    <n v="1"/>
    <x v="3069"/>
    <d v="2014-12-14T15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s v="spaces"/>
    <n v="1"/>
    <x v="3070"/>
    <d v="2016-12-07T12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s v="spaces"/>
    <n v="1"/>
    <x v="3071"/>
    <d v="2015-04-21T00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s v="spaces"/>
    <n v="1"/>
    <x v="3072"/>
    <d v="2016-10-29T20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s v="spaces"/>
    <n v="1"/>
    <x v="3073"/>
    <d v="2015-06-14T14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s v="spaces"/>
    <n v="1"/>
    <x v="3074"/>
    <d v="2016-03-10T08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  <n v="1"/>
    <x v="3075"/>
    <d v="2016-08-18T21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  <n v="1"/>
    <x v="3076"/>
    <d v="2015-10-09T10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  <n v="1"/>
    <x v="3077"/>
    <d v="2017-03-02T17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s v="spaces"/>
    <n v="1"/>
    <x v="3078"/>
    <d v="2015-02-25T22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s v="spaces"/>
    <n v="1"/>
    <x v="3079"/>
    <d v="2015-03-22T11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s v="spaces"/>
    <n v="1"/>
    <x v="3080"/>
    <d v="2014-12-26T20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  <n v="1"/>
    <x v="3081"/>
    <d v="2015-09-19T23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n v="1"/>
    <x v="3082"/>
    <d v="2015-11-15T18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s v="spaces"/>
    <n v="1"/>
    <x v="3083"/>
    <d v="2014-09-01T00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s v="spaces"/>
    <n v="1"/>
    <x v="3084"/>
    <d v="2015-05-05T13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s v="spaces"/>
    <n v="1"/>
    <x v="3085"/>
    <d v="2015-09-29T16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s v="spaces"/>
    <n v="1"/>
    <x v="3086"/>
    <d v="2015-08-17T11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  <n v="1"/>
    <x v="3087"/>
    <d v="2016-12-20T23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s v="spaces"/>
    <n v="1"/>
    <x v="3088"/>
    <d v="2015-01-08T08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s v="spaces"/>
    <n v="1"/>
    <x v="3089"/>
    <d v="2016-07-08T20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s v="spaces"/>
    <n v="1"/>
    <x v="3090"/>
    <d v="2015-05-01T13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s v="spaces"/>
    <n v="1"/>
    <x v="3091"/>
    <d v="2016-08-14T17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s v="spaces"/>
    <n v="1"/>
    <x v="3092"/>
    <d v="2015-10-15T17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s v="spaces"/>
    <n v="1"/>
    <x v="3093"/>
    <d v="2014-05-31T22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s v="spaces"/>
    <n v="1"/>
    <x v="3094"/>
    <d v="2015-09-20T14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s v="spaces"/>
    <n v="1"/>
    <x v="3095"/>
    <d v="2016-07-31T19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s v="spaces"/>
    <n v="1"/>
    <x v="3096"/>
    <d v="2015-05-20T14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s v="spaces"/>
    <n v="1"/>
    <x v="3097"/>
    <d v="2016-10-07T09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s v="spaces"/>
    <n v="1"/>
    <x v="3098"/>
    <d v="2016-02-07T19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  <n v="1"/>
    <x v="3099"/>
    <d v="2016-02-11T23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s v="spaces"/>
    <n v="1"/>
    <x v="3100"/>
    <d v="2014-10-20T09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  <n v="1"/>
    <x v="3101"/>
    <d v="2015-07-16T02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s v="spaces"/>
    <n v="1"/>
    <x v="3102"/>
    <d v="2016-08-23T03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s v="spaces"/>
    <n v="1"/>
    <x v="3103"/>
    <d v="2015-06-11T22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s v="spaces"/>
    <n v="1"/>
    <x v="3104"/>
    <d v="2015-02-02T21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s v="spaces"/>
    <n v="1"/>
    <x v="3105"/>
    <d v="2014-10-19T00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  <n v="1"/>
    <x v="3106"/>
    <d v="2015-09-16T17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s v="spaces"/>
    <n v="1"/>
    <x v="3107"/>
    <d v="2015-05-11T14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s v="spaces"/>
    <n v="1"/>
    <x v="3108"/>
    <d v="2015-04-28T10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s v="spaces"/>
    <n v="1"/>
    <x v="3109"/>
    <d v="2014-08-27T22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s v="spaces"/>
    <n v="1"/>
    <x v="3110"/>
    <d v="2017-02-18T19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s v="spaces"/>
    <n v="1"/>
    <x v="3111"/>
    <d v="2014-10-04T09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s v="spaces"/>
    <n v="1"/>
    <x v="3112"/>
    <d v="2016-10-31T21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s v="spaces"/>
    <n v="1"/>
    <x v="3113"/>
    <d v="2015-04-17T12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n v="1"/>
    <x v="3114"/>
    <d v="2014-09-21T10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  <n v="1"/>
    <x v="3115"/>
    <d v="2016-06-05T05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s v="spaces"/>
    <n v="1"/>
    <x v="3116"/>
    <d v="2015-04-01T07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  <n v="1"/>
    <x v="3117"/>
    <d v="2016-05-27T08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  <n v="1"/>
    <x v="3118"/>
    <d v="2016-07-02T10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s v="spaces"/>
    <n v="1"/>
    <x v="3119"/>
    <d v="2015-03-26T19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  <n v="1"/>
    <x v="3120"/>
    <d v="2016-05-05T16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s v="spaces"/>
    <n v="1"/>
    <x v="3121"/>
    <d v="2014-09-26T11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s v="spaces"/>
    <n v="1"/>
    <x v="3122"/>
    <d v="2016-11-09T18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s v="spaces"/>
    <n v="1"/>
    <x v="3123"/>
    <d v="2016-07-09T18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s v="spaces"/>
    <n v="1"/>
    <x v="3124"/>
    <d v="2015-02-02T13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n v="1"/>
    <x v="3125"/>
    <d v="2016-01-06T23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s v="spaces"/>
    <n v="1"/>
    <x v="3126"/>
    <d v="2016-03-27T18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n v="1"/>
    <x v="3127"/>
    <d v="2015-03-01T15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s v="plays"/>
    <n v="1"/>
    <x v="3128"/>
    <d v="2017-03-16T13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  <n v="1"/>
    <x v="3129"/>
    <d v="2017-04-18T14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s v="plays"/>
    <n v="1"/>
    <x v="3130"/>
    <d v="2017-04-13T23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s v="plays"/>
    <n v="1"/>
    <x v="3131"/>
    <d v="2017-04-08T07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s v="plays"/>
    <n v="1"/>
    <x v="3132"/>
    <d v="2017-04-21T02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  <n v="1"/>
    <x v="3133"/>
    <d v="2017-03-24T07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  <n v="1"/>
    <x v="3134"/>
    <d v="2017-03-27T11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s v="plays"/>
    <n v="1"/>
    <x v="3135"/>
    <d v="2017-04-03T22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s v="plays"/>
    <n v="1"/>
    <x v="3136"/>
    <d v="2017-03-31T17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s v="plays"/>
    <n v="1"/>
    <x v="3137"/>
    <d v="2017-05-03T14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n v="1"/>
    <x v="3138"/>
    <d v="2017-04-03T10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  <n v="1"/>
    <x v="3139"/>
    <d v="2017-03-24T23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s v="plays"/>
    <n v="1"/>
    <x v="3140"/>
    <d v="2017-04-07T11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  <n v="1"/>
    <x v="3141"/>
    <d v="2017-04-16T15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s v="plays"/>
    <n v="1"/>
    <x v="3142"/>
    <d v="2017-03-19T06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n v="1"/>
    <x v="3143"/>
    <d v="2017-04-09T03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s v="plays"/>
    <n v="1"/>
    <x v="3144"/>
    <d v="2017-03-19T01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n v="1"/>
    <x v="3145"/>
    <d v="2017-03-27T18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  <n v="1"/>
    <x v="3146"/>
    <d v="2017-04-16T10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s v="plays"/>
    <n v="1"/>
    <x v="3147"/>
    <d v="2014-11-06T19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s v="plays"/>
    <n v="1"/>
    <x v="3148"/>
    <d v="2014-09-30T23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  <n v="1"/>
    <x v="3149"/>
    <d v="2012-12-06T21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s v="plays"/>
    <n v="1"/>
    <x v="3150"/>
    <d v="2011-01-24T23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s v="plays"/>
    <n v="1"/>
    <x v="3151"/>
    <d v="2014-09-10T15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s v="plays"/>
    <n v="1"/>
    <x v="3152"/>
    <d v="2013-11-02T15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s v="plays"/>
    <n v="1"/>
    <x v="3153"/>
    <d v="2011-04-30T23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s v="plays"/>
    <n v="1"/>
    <x v="3154"/>
    <d v="2012-04-01T15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s v="plays"/>
    <n v="1"/>
    <x v="3155"/>
    <d v="2012-12-20T06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s v="plays"/>
    <n v="1"/>
    <x v="3156"/>
    <d v="2012-06-01T17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s v="plays"/>
    <n v="1"/>
    <x v="3157"/>
    <d v="2014-07-19T00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s v="plays"/>
    <n v="1"/>
    <x v="3158"/>
    <d v="2013-07-22T15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s v="plays"/>
    <n v="1"/>
    <x v="3159"/>
    <d v="2012-01-18T18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s v="plays"/>
    <n v="1"/>
    <x v="3160"/>
    <d v="2014-08-12T23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s v="plays"/>
    <n v="1"/>
    <x v="3161"/>
    <d v="2014-10-15T07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s v="plays"/>
    <n v="1"/>
    <x v="3162"/>
    <d v="2014-07-06T21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s v="plays"/>
    <n v="1"/>
    <x v="3163"/>
    <d v="2014-06-15T13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s v="plays"/>
    <n v="1"/>
    <x v="3164"/>
    <d v="2014-06-09T14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s v="plays"/>
    <n v="1"/>
    <x v="3165"/>
    <d v="2011-05-02T22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s v="plays"/>
    <n v="1"/>
    <x v="3166"/>
    <d v="2014-11-26T02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s v="plays"/>
    <n v="1"/>
    <x v="3167"/>
    <d v="2014-08-01T23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s v="plays"/>
    <n v="1"/>
    <x v="3168"/>
    <d v="2014-06-13T17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s v="plays"/>
    <n v="1"/>
    <x v="3169"/>
    <d v="2013-12-12T23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s v="plays"/>
    <n v="1"/>
    <x v="3170"/>
    <d v="2014-07-01T23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s v="plays"/>
    <n v="1"/>
    <x v="3171"/>
    <d v="2016-05-06T09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s v="plays"/>
    <n v="1"/>
    <x v="3172"/>
    <d v="2012-02-14T12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s v="plays"/>
    <n v="1"/>
    <x v="3173"/>
    <d v="2014-09-26T16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s v="plays"/>
    <n v="1"/>
    <x v="3174"/>
    <d v="2014-08-25T15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s v="plays"/>
    <n v="1"/>
    <x v="3175"/>
    <d v="2011-02-17T16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s v="plays"/>
    <n v="1"/>
    <x v="3176"/>
    <d v="2013-08-18T10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s v="plays"/>
    <n v="1"/>
    <x v="3177"/>
    <d v="2014-06-21T11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s v="plays"/>
    <n v="1"/>
    <x v="3178"/>
    <d v="2014-07-16T09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s v="plays"/>
    <n v="1"/>
    <x v="3179"/>
    <d v="2013-05-06T11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s v="plays"/>
    <n v="1"/>
    <x v="3180"/>
    <d v="2014-06-20T04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s v="plays"/>
    <n v="1"/>
    <x v="3181"/>
    <d v="2014-06-15T11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s v="plays"/>
    <n v="1"/>
    <x v="3182"/>
    <d v="2012-01-31T12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s v="plays"/>
    <n v="1"/>
    <x v="3183"/>
    <d v="2013-08-23T14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s v="plays"/>
    <n v="1"/>
    <x v="3184"/>
    <d v="2014-07-01T18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s v="plays"/>
    <n v="1"/>
    <x v="3185"/>
    <d v="2014-07-16T18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s v="plays"/>
    <n v="1"/>
    <x v="3186"/>
    <d v="2014-09-16T16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s v="plays"/>
    <n v="1"/>
    <x v="3187"/>
    <d v="2014-08-04T10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s v="musical"/>
    <n v="1"/>
    <x v="3188"/>
    <d v="2015-06-10T04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s v="musical"/>
    <n v="1"/>
    <x v="3189"/>
    <d v="2015-05-24T03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n v="1"/>
    <x v="3190"/>
    <d v="2016-12-08T23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  <n v="1"/>
    <x v="3191"/>
    <d v="2016-08-16T13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  <n v="1"/>
    <x v="3192"/>
    <d v="2015-02-28T17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s v="musical"/>
    <n v="1"/>
    <x v="3193"/>
    <d v="2015-02-20T18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n v="1"/>
    <x v="3194"/>
    <d v="2015-07-26T20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s v="musical"/>
    <n v="1"/>
    <x v="3195"/>
    <d v="2015-02-12T09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  <n v="1"/>
    <x v="3196"/>
    <d v="2015-08-01T09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s v="musical"/>
    <n v="1"/>
    <x v="3197"/>
    <d v="2015-02-04T06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s v="musical"/>
    <n v="1"/>
    <x v="3198"/>
    <d v="2015-02-16T05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s v="musical"/>
    <n v="1"/>
    <x v="3199"/>
    <d v="2014-09-06T16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s v="musical"/>
    <n v="1"/>
    <x v="3200"/>
    <d v="2016-04-30T00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  <n v="1"/>
    <x v="3201"/>
    <d v="2014-08-31T13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  <n v="1"/>
    <x v="3202"/>
    <d v="2015-12-14T00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s v="musical"/>
    <n v="1"/>
    <x v="3203"/>
    <d v="2015-09-25T18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n v="1"/>
    <x v="3204"/>
    <d v="2015-07-17T11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  <n v="1"/>
    <x v="3205"/>
    <d v="2015-05-01T03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n v="1"/>
    <x v="3206"/>
    <d v="2015-09-19T01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s v="musical"/>
    <n v="1"/>
    <x v="3207"/>
    <d v="2015-04-23T00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s v="plays"/>
    <n v="1"/>
    <x v="3208"/>
    <d v="2014-07-28T09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s v="plays"/>
    <n v="1"/>
    <x v="3209"/>
    <d v="2014-06-20T18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s v="plays"/>
    <n v="1"/>
    <x v="3210"/>
    <d v="2012-05-31T22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s v="plays"/>
    <n v="1"/>
    <x v="3211"/>
    <d v="2014-08-14T21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s v="plays"/>
    <n v="1"/>
    <x v="3212"/>
    <d v="2014-08-08T14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s v="plays"/>
    <n v="1"/>
    <x v="3213"/>
    <d v="2015-07-26T13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s v="plays"/>
    <n v="1"/>
    <x v="3214"/>
    <d v="2016-01-05T18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s v="plays"/>
    <n v="1"/>
    <x v="3215"/>
    <d v="2015-09-09T22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s v="plays"/>
    <n v="1"/>
    <x v="3216"/>
    <d v="2015-07-11T09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s v="plays"/>
    <n v="1"/>
    <x v="3217"/>
    <d v="2016-11-04T08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s v="plays"/>
    <n v="1"/>
    <x v="3218"/>
    <d v="2014-12-30T19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s v="plays"/>
    <n v="1"/>
    <x v="3219"/>
    <d v="2015-03-22T17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s v="plays"/>
    <n v="1"/>
    <x v="3220"/>
    <d v="2017-03-12T16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s v="plays"/>
    <n v="1"/>
    <x v="3221"/>
    <d v="2015-07-05T11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s v="plays"/>
    <n v="1"/>
    <x v="3222"/>
    <d v="2015-10-24T16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s v="plays"/>
    <n v="1"/>
    <x v="3223"/>
    <d v="2015-08-20T15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s v="plays"/>
    <n v="1"/>
    <x v="3224"/>
    <d v="2017-01-10T00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s v="plays"/>
    <n v="1"/>
    <x v="3225"/>
    <d v="2016-06-03T16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s v="plays"/>
    <n v="1"/>
    <x v="3226"/>
    <d v="2015-10-30T09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  <n v="1"/>
    <x v="3227"/>
    <d v="2017-01-17T16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s v="plays"/>
    <n v="1"/>
    <x v="3228"/>
    <d v="2015-12-16T23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s v="plays"/>
    <n v="1"/>
    <x v="3229"/>
    <d v="2014-11-20T02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s v="plays"/>
    <n v="1"/>
    <x v="3230"/>
    <d v="2014-09-30T22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  <n v="1"/>
    <x v="3231"/>
    <d v="2016-04-16T17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s v="plays"/>
    <n v="1"/>
    <x v="3232"/>
    <d v="2016-05-03T22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s v="plays"/>
    <n v="1"/>
    <x v="3233"/>
    <d v="2017-03-02T14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s v="plays"/>
    <n v="1"/>
    <x v="3234"/>
    <d v="2017-02-01T18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s v="plays"/>
    <n v="1"/>
    <x v="3235"/>
    <d v="2016-07-01T03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s v="plays"/>
    <n v="1"/>
    <x v="3236"/>
    <d v="2016-12-28T17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s v="plays"/>
    <n v="1"/>
    <x v="3237"/>
    <d v="2015-09-28T22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s v="plays"/>
    <n v="1"/>
    <x v="3238"/>
    <d v="2015-07-01T07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s v="plays"/>
    <n v="1"/>
    <x v="3239"/>
    <d v="2015-10-25T18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s v="plays"/>
    <n v="1"/>
    <x v="3240"/>
    <d v="2017-02-16T18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s v="plays"/>
    <n v="1"/>
    <x v="3241"/>
    <d v="2014-10-14T01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s v="plays"/>
    <n v="1"/>
    <x v="3242"/>
    <d v="2014-09-19T13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s v="plays"/>
    <n v="1"/>
    <x v="3243"/>
    <d v="2015-10-08T19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s v="plays"/>
    <n v="1"/>
    <x v="3244"/>
    <d v="2016-12-01T12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s v="plays"/>
    <n v="1"/>
    <x v="3245"/>
    <d v="2015-06-11T21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s v="plays"/>
    <n v="1"/>
    <x v="3246"/>
    <d v="2015-09-11T22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s v="plays"/>
    <n v="1"/>
    <x v="3247"/>
    <d v="2015-07-12T05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s v="plays"/>
    <n v="1"/>
    <x v="3248"/>
    <d v="2015-04-04T15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s v="plays"/>
    <n v="1"/>
    <x v="3249"/>
    <d v="2015-06-20T12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s v="plays"/>
    <n v="1"/>
    <x v="3250"/>
    <d v="2014-11-05T13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s v="plays"/>
    <n v="1"/>
    <x v="3251"/>
    <d v="2015-06-21T12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s v="plays"/>
    <n v="1"/>
    <x v="3252"/>
    <d v="2016-09-07T06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s v="plays"/>
    <n v="1"/>
    <x v="3253"/>
    <d v="2016-09-07T22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s v="plays"/>
    <n v="1"/>
    <x v="3254"/>
    <d v="2015-03-25T20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s v="plays"/>
    <n v="1"/>
    <x v="3255"/>
    <d v="2014-10-07T13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s v="plays"/>
    <n v="1"/>
    <x v="3256"/>
    <d v="2015-06-10T22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s v="plays"/>
    <n v="1"/>
    <x v="3257"/>
    <d v="2017-02-22T08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s v="plays"/>
    <n v="1"/>
    <x v="3258"/>
    <d v="2015-01-08T16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s v="plays"/>
    <n v="1"/>
    <x v="3259"/>
    <d v="2016-09-30T22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s v="plays"/>
    <n v="1"/>
    <x v="3260"/>
    <d v="2015-11-30T12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s v="plays"/>
    <n v="1"/>
    <x v="3261"/>
    <d v="2015-07-16T12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s v="plays"/>
    <n v="1"/>
    <x v="3262"/>
    <d v="2014-12-21T23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s v="plays"/>
    <n v="1"/>
    <x v="3263"/>
    <d v="2015-10-30T16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s v="plays"/>
    <n v="1"/>
    <x v="3264"/>
    <d v="2015-01-28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s v="plays"/>
    <n v="1"/>
    <x v="3265"/>
    <d v="2015-12-03T12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s v="plays"/>
    <n v="1"/>
    <x v="3266"/>
    <d v="2015-06-12T16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s v="plays"/>
    <n v="1"/>
    <x v="3267"/>
    <d v="2015-07-17T13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s v="plays"/>
    <n v="1"/>
    <x v="3268"/>
    <d v="2016-08-24T16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  <n v="1"/>
    <x v="3269"/>
    <d v="2015-06-16T06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s v="plays"/>
    <n v="1"/>
    <x v="3270"/>
    <d v="2015-07-12T07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s v="plays"/>
    <n v="1"/>
    <x v="3271"/>
    <d v="2014-11-02T06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s v="plays"/>
    <n v="1"/>
    <x v="3272"/>
    <d v="2015-11-06T08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s v="plays"/>
    <n v="1"/>
    <x v="3273"/>
    <d v="2016-09-14T14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s v="plays"/>
    <n v="1"/>
    <x v="3274"/>
    <d v="2016-03-15T16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s v="plays"/>
    <n v="1"/>
    <x v="3275"/>
    <d v="2015-02-08T23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s v="plays"/>
    <n v="1"/>
    <x v="3276"/>
    <d v="2016-03-31T22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  <n v="1"/>
    <x v="3277"/>
    <d v="2014-11-18T12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s v="plays"/>
    <n v="1"/>
    <x v="3278"/>
    <d v="2015-05-30T15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s v="plays"/>
    <n v="1"/>
    <x v="3279"/>
    <d v="2016-03-31T20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s v="plays"/>
    <n v="1"/>
    <x v="3280"/>
    <d v="2015-06-01T00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s v="plays"/>
    <n v="1"/>
    <x v="3281"/>
    <d v="2015-09-01T19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s v="plays"/>
    <n v="1"/>
    <x v="3282"/>
    <d v="2016-04-28T23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s v="plays"/>
    <n v="1"/>
    <x v="3283"/>
    <d v="2016-02-10T16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  <n v="1"/>
    <x v="3284"/>
    <d v="2016-01-29T00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s v="plays"/>
    <n v="1"/>
    <x v="3285"/>
    <d v="2017-02-28T00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s v="plays"/>
    <n v="1"/>
    <x v="3286"/>
    <d v="2016-08-15T15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s v="plays"/>
    <n v="1"/>
    <x v="3287"/>
    <d v="2015-11-28T13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s v="plays"/>
    <n v="1"/>
    <x v="3288"/>
    <d v="2016-06-20T18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s v="plays"/>
    <n v="1"/>
    <x v="3289"/>
    <d v="2017-02-20T03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s v="plays"/>
    <n v="1"/>
    <x v="3290"/>
    <d v="2017-03-11T07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s v="plays"/>
    <n v="1"/>
    <x v="3291"/>
    <d v="2015-09-16T22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s v="plays"/>
    <n v="1"/>
    <x v="3292"/>
    <d v="2015-12-04T14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s v="plays"/>
    <n v="1"/>
    <x v="3293"/>
    <d v="2017-03-04T05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s v="plays"/>
    <n v="1"/>
    <x v="3294"/>
    <d v="2015-06-16T07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s v="plays"/>
    <n v="1"/>
    <x v="3295"/>
    <d v="2016-09-26T05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s v="plays"/>
    <n v="1"/>
    <x v="3296"/>
    <d v="2015-11-22T17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s v="plays"/>
    <n v="1"/>
    <x v="3297"/>
    <d v="2015-07-27T17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s v="plays"/>
    <n v="1"/>
    <x v="3298"/>
    <d v="2015-09-12T19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s v="plays"/>
    <n v="1"/>
    <x v="3299"/>
    <d v="2015-10-14T17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s v="plays"/>
    <n v="1"/>
    <x v="3300"/>
    <d v="2015-04-29T12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s v="plays"/>
    <n v="1"/>
    <x v="3301"/>
    <d v="2016-08-01T01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s v="plays"/>
    <n v="1"/>
    <x v="3302"/>
    <d v="2016-12-07T03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s v="plays"/>
    <n v="1"/>
    <x v="3303"/>
    <d v="2015-03-28T09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s v="plays"/>
    <n v="1"/>
    <x v="3304"/>
    <d v="2016-12-22T09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s v="plays"/>
    <n v="1"/>
    <x v="3305"/>
    <d v="2015-07-31T15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s v="plays"/>
    <n v="1"/>
    <x v="3306"/>
    <d v="2016-06-09T22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s v="plays"/>
    <n v="1"/>
    <x v="3307"/>
    <d v="2016-05-14T20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s v="plays"/>
    <n v="1"/>
    <x v="3308"/>
    <d v="2016-04-13T16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s v="plays"/>
    <n v="1"/>
    <x v="3309"/>
    <d v="2016-10-16T10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s v="plays"/>
    <n v="1"/>
    <x v="3310"/>
    <d v="2015-10-06T17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s v="plays"/>
    <n v="1"/>
    <x v="3311"/>
    <d v="2015-10-17T02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s v="plays"/>
    <n v="1"/>
    <x v="3312"/>
    <d v="2016-11-11T17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s v="plays"/>
    <n v="1"/>
    <x v="3313"/>
    <d v="2016-01-26T20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s v="plays"/>
    <n v="1"/>
    <x v="3314"/>
    <d v="2015-05-08T15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s v="plays"/>
    <n v="1"/>
    <x v="3315"/>
    <d v="2016-05-06T02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s v="plays"/>
    <n v="1"/>
    <x v="3316"/>
    <d v="2014-08-08T08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s v="plays"/>
    <n v="1"/>
    <x v="3317"/>
    <d v="2016-06-07T19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  <n v="1"/>
    <x v="3318"/>
    <d v="2016-04-10T21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  <n v="1"/>
    <x v="3319"/>
    <d v="2015-01-31T09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s v="plays"/>
    <n v="1"/>
    <x v="3320"/>
    <d v="2016-06-21T20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  <n v="1"/>
    <x v="3321"/>
    <d v="2014-10-15T22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s v="plays"/>
    <n v="1"/>
    <x v="3322"/>
    <d v="2016-06-21T22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s v="plays"/>
    <n v="1"/>
    <x v="3323"/>
    <d v="2016-09-25T03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s v="plays"/>
    <n v="1"/>
    <x v="3324"/>
    <d v="2016-06-05T08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  <n v="1"/>
    <x v="3325"/>
    <d v="2015-04-05T12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s v="plays"/>
    <n v="1"/>
    <x v="3326"/>
    <d v="2015-03-08T11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s v="plays"/>
    <n v="1"/>
    <x v="3327"/>
    <d v="2016-05-08T03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s v="plays"/>
    <n v="1"/>
    <x v="3328"/>
    <d v="2014-07-04T20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s v="plays"/>
    <n v="1"/>
    <x v="3329"/>
    <d v="2014-07-27T18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s v="plays"/>
    <n v="1"/>
    <x v="3330"/>
    <d v="2015-04-01T15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s v="plays"/>
    <n v="1"/>
    <x v="3331"/>
    <d v="2015-10-06T11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s v="plays"/>
    <n v="1"/>
    <x v="3332"/>
    <d v="2014-07-19T15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s v="plays"/>
    <n v="1"/>
    <x v="3333"/>
    <d v="2015-06-15T11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s v="plays"/>
    <n v="1"/>
    <x v="3334"/>
    <d v="2015-07-30T07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s v="plays"/>
    <n v="1"/>
    <x v="3335"/>
    <d v="2014-08-03T18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s v="plays"/>
    <n v="1"/>
    <x v="3336"/>
    <d v="2016-04-05T03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s v="plays"/>
    <n v="1"/>
    <x v="3337"/>
    <d v="2014-10-10T16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s v="plays"/>
    <n v="1"/>
    <x v="3338"/>
    <d v="2017-02-24T08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s v="plays"/>
    <n v="1"/>
    <x v="3339"/>
    <d v="2016-07-28T10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s v="plays"/>
    <n v="1"/>
    <x v="3340"/>
    <d v="2016-12-06T18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s v="plays"/>
    <n v="1"/>
    <x v="3341"/>
    <d v="2016-06-12T12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s v="plays"/>
    <n v="1"/>
    <x v="3342"/>
    <d v="2015-03-31T23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s v="plays"/>
    <n v="1"/>
    <x v="3343"/>
    <d v="2016-04-13T08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s v="plays"/>
    <n v="1"/>
    <x v="3344"/>
    <d v="2014-08-29T23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  <n v="1"/>
    <x v="3345"/>
    <d v="2015-04-17T19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s v="plays"/>
    <n v="1"/>
    <x v="3346"/>
    <d v="2015-02-25T19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s v="plays"/>
    <n v="1"/>
    <x v="3347"/>
    <d v="2016-05-08T16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s v="plays"/>
    <n v="1"/>
    <x v="3348"/>
    <d v="2016-04-29T22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s v="plays"/>
    <n v="1"/>
    <x v="3349"/>
    <d v="2016-06-13T12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s v="plays"/>
    <n v="1"/>
    <x v="3350"/>
    <d v="2015-11-29T1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s v="plays"/>
    <n v="1"/>
    <x v="3351"/>
    <d v="2014-07-23T06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s v="plays"/>
    <n v="1"/>
    <x v="3352"/>
    <d v="2016-07-01T18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s v="plays"/>
    <n v="1"/>
    <x v="3353"/>
    <d v="2016-05-02T18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s v="plays"/>
    <n v="1"/>
    <x v="3354"/>
    <d v="2015-10-28T23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s v="plays"/>
    <n v="1"/>
    <x v="3355"/>
    <d v="2016-05-10T06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s v="plays"/>
    <n v="1"/>
    <x v="3356"/>
    <d v="2016-07-15T14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s v="plays"/>
    <n v="1"/>
    <x v="3357"/>
    <d v="2014-08-01T05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s v="plays"/>
    <n v="1"/>
    <x v="3358"/>
    <d v="2014-11-19T03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s v="plays"/>
    <n v="1"/>
    <x v="3359"/>
    <d v="2017-02-24T20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s v="plays"/>
    <n v="1"/>
    <x v="3360"/>
    <d v="2016-12-14T10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s v="plays"/>
    <n v="1"/>
    <x v="3361"/>
    <d v="2014-09-01T10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  <n v="1"/>
    <x v="3362"/>
    <d v="2015-03-06T23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s v="plays"/>
    <n v="1"/>
    <x v="3363"/>
    <d v="2014-08-19T11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s v="plays"/>
    <n v="1"/>
    <x v="3364"/>
    <d v="2016-03-15T16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s v="plays"/>
    <n v="1"/>
    <x v="3365"/>
    <d v="2015-12-12T21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s v="plays"/>
    <n v="1"/>
    <x v="3366"/>
    <d v="2015-05-12T20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s v="plays"/>
    <n v="1"/>
    <x v="3367"/>
    <d v="2015-08-01T17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s v="plays"/>
    <n v="1"/>
    <x v="3368"/>
    <d v="2015-01-01T00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s v="plays"/>
    <n v="1"/>
    <x v="3369"/>
    <d v="2017-01-14T19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s v="plays"/>
    <n v="1"/>
    <x v="3370"/>
    <d v="2016-12-17T03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s v="plays"/>
    <n v="1"/>
    <x v="3371"/>
    <d v="2015-12-02T15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s v="plays"/>
    <n v="1"/>
    <x v="3372"/>
    <d v="2014-08-24T23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s v="plays"/>
    <n v="1"/>
    <x v="3373"/>
    <d v="2015-07-18T11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s v="plays"/>
    <n v="1"/>
    <x v="3374"/>
    <d v="2015-10-28T12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s v="plays"/>
    <n v="1"/>
    <x v="3375"/>
    <d v="2014-05-18T09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s v="plays"/>
    <n v="1"/>
    <x v="3376"/>
    <d v="2015-04-25T10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s v="plays"/>
    <n v="1"/>
    <x v="3377"/>
    <d v="2015-03-20T11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s v="plays"/>
    <n v="1"/>
    <x v="3378"/>
    <d v="2014-08-31T08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s v="plays"/>
    <n v="1"/>
    <x v="3379"/>
    <d v="2015-08-26T18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s v="plays"/>
    <n v="1"/>
    <x v="3380"/>
    <d v="2014-11-29T18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s v="plays"/>
    <n v="1"/>
    <x v="3381"/>
    <d v="2015-03-10T22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s v="plays"/>
    <n v="1"/>
    <x v="3382"/>
    <d v="2016-08-01T17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s v="plays"/>
    <n v="1"/>
    <x v="3383"/>
    <d v="2016-06-23T13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s v="plays"/>
    <n v="1"/>
    <x v="3384"/>
    <d v="2015-11-20T22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s v="plays"/>
    <n v="1"/>
    <x v="3385"/>
    <d v="2014-12-10T15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s v="plays"/>
    <n v="1"/>
    <x v="3386"/>
    <d v="2014-12-03T10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s v="plays"/>
    <n v="1"/>
    <x v="3387"/>
    <d v="2014-12-14T13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  <n v="1"/>
    <x v="3388"/>
    <d v="2015-06-18T06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s v="plays"/>
    <n v="1"/>
    <x v="3389"/>
    <d v="2016-06-03T08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s v="plays"/>
    <n v="1"/>
    <x v="3390"/>
    <d v="2014-07-10T13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s v="plays"/>
    <n v="1"/>
    <x v="3391"/>
    <d v="2014-08-08T17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s v="plays"/>
    <n v="1"/>
    <x v="3392"/>
    <d v="2016-05-06T15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s v="plays"/>
    <n v="1"/>
    <x v="3393"/>
    <d v="2014-11-05T19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s v="plays"/>
    <n v="1"/>
    <x v="3394"/>
    <d v="2014-07-27T09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s v="plays"/>
    <n v="1"/>
    <x v="3395"/>
    <d v="2015-05-30T13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s v="plays"/>
    <n v="1"/>
    <x v="3396"/>
    <d v="2014-05-31T22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s v="plays"/>
    <n v="1"/>
    <x v="3397"/>
    <d v="2016-02-18T17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s v="plays"/>
    <n v="1"/>
    <x v="3398"/>
    <d v="2014-11-21T12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s v="plays"/>
    <n v="1"/>
    <x v="3399"/>
    <d v="2015-02-21T17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s v="plays"/>
    <n v="1"/>
    <x v="3400"/>
    <d v="2014-08-28T17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s v="plays"/>
    <n v="1"/>
    <x v="3401"/>
    <d v="2015-08-07T12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s v="plays"/>
    <n v="1"/>
    <x v="3402"/>
    <d v="2015-11-11T21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s v="plays"/>
    <n v="1"/>
    <x v="3403"/>
    <d v="2015-06-25T06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s v="plays"/>
    <n v="1"/>
    <x v="3404"/>
    <d v="2015-06-17T07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s v="plays"/>
    <n v="1"/>
    <x v="3405"/>
    <d v="2016-03-01T18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s v="plays"/>
    <n v="1"/>
    <x v="3406"/>
    <d v="2014-07-16T06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s v="plays"/>
    <n v="1"/>
    <x v="3407"/>
    <d v="2014-07-06T05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s v="plays"/>
    <n v="1"/>
    <x v="3408"/>
    <d v="2014-07-18T18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s v="plays"/>
    <n v="1"/>
    <x v="3409"/>
    <d v="2016-07-31T15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s v="plays"/>
    <n v="1"/>
    <x v="3410"/>
    <d v="2016-06-06T02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s v="plays"/>
    <n v="1"/>
    <x v="3411"/>
    <d v="2015-10-07T19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s v="plays"/>
    <n v="1"/>
    <x v="3412"/>
    <d v="2014-09-27T18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s v="plays"/>
    <n v="1"/>
    <x v="3413"/>
    <d v="2015-02-27T23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s v="plays"/>
    <n v="1"/>
    <x v="3414"/>
    <d v="2016-12-01T02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s v="plays"/>
    <n v="1"/>
    <x v="3415"/>
    <d v="2016-04-17T18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s v="plays"/>
    <n v="1"/>
    <x v="3416"/>
    <d v="2015-04-23T13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s v="plays"/>
    <n v="1"/>
    <x v="3417"/>
    <d v="2014-10-25T19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s v="plays"/>
    <n v="1"/>
    <x v="3418"/>
    <d v="2014-05-23T15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s v="plays"/>
    <n v="1"/>
    <x v="3419"/>
    <d v="2016-04-06T16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s v="plays"/>
    <n v="1"/>
    <x v="3420"/>
    <d v="2016-02-13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s v="plays"/>
    <n v="1"/>
    <x v="3421"/>
    <d v="2015-03-04T13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s v="plays"/>
    <n v="1"/>
    <x v="3422"/>
    <d v="2015-12-13T19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  <n v="1"/>
    <x v="3423"/>
    <d v="2015-04-24T16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s v="plays"/>
    <n v="1"/>
    <x v="3424"/>
    <d v="2015-02-05T01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s v="plays"/>
    <n v="1"/>
    <x v="3425"/>
    <d v="2014-10-04T09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s v="plays"/>
    <n v="1"/>
    <x v="3426"/>
    <d v="2014-09-20T21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s v="plays"/>
    <n v="1"/>
    <x v="3427"/>
    <d v="2014-07-02T10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s v="plays"/>
    <n v="1"/>
    <x v="3428"/>
    <d v="2015-02-28T12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  <n v="1"/>
    <x v="3429"/>
    <d v="2016-11-01T19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s v="plays"/>
    <n v="1"/>
    <x v="3430"/>
    <d v="2014-07-30T17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s v="plays"/>
    <n v="1"/>
    <x v="3431"/>
    <d v="2014-08-18T12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s v="plays"/>
    <n v="1"/>
    <x v="3432"/>
    <d v="2016-02-05T17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s v="plays"/>
    <n v="1"/>
    <x v="3433"/>
    <d v="2014-06-16T22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s v="plays"/>
    <n v="1"/>
    <x v="3434"/>
    <d v="2014-07-10T04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s v="plays"/>
    <n v="1"/>
    <x v="3435"/>
    <d v="2016-08-06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s v="plays"/>
    <n v="1"/>
    <x v="3436"/>
    <d v="2014-08-21T11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s v="plays"/>
    <n v="1"/>
    <x v="3437"/>
    <d v="2015-08-19T12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s v="plays"/>
    <n v="1"/>
    <x v="3438"/>
    <d v="2015-05-02T16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s v="plays"/>
    <n v="1"/>
    <x v="3439"/>
    <d v="2016-01-18T23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s v="plays"/>
    <n v="1"/>
    <x v="3440"/>
    <d v="2014-07-11T11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s v="plays"/>
    <n v="1"/>
    <x v="3441"/>
    <d v="2015-11-13T15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  <n v="1"/>
    <x v="3442"/>
    <d v="2015-05-30T15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s v="plays"/>
    <n v="1"/>
    <x v="3443"/>
    <d v="2014-09-09T07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  <n v="1"/>
    <x v="3444"/>
    <d v="2016-06-08T08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s v="plays"/>
    <n v="1"/>
    <x v="3445"/>
    <d v="2015-10-23T07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  <n v="1"/>
    <x v="3446"/>
    <d v="2015-02-05T07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  <n v="1"/>
    <x v="3447"/>
    <d v="2016-03-18T15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s v="plays"/>
    <n v="1"/>
    <x v="3448"/>
    <d v="2014-12-16T21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s v="plays"/>
    <n v="1"/>
    <x v="3449"/>
    <d v="2016-07-08T23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s v="plays"/>
    <n v="1"/>
    <x v="3450"/>
    <d v="2015-04-02T10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s v="plays"/>
    <n v="1"/>
    <x v="3451"/>
    <d v="2015-04-21T12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s v="plays"/>
    <n v="1"/>
    <x v="3452"/>
    <d v="2014-07-22T22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s v="plays"/>
    <n v="1"/>
    <x v="3453"/>
    <d v="2016-08-13T18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s v="plays"/>
    <n v="1"/>
    <x v="3454"/>
    <d v="2014-07-31T11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s v="plays"/>
    <n v="1"/>
    <x v="3455"/>
    <d v="2016-10-13T13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s v="plays"/>
    <n v="1"/>
    <x v="3456"/>
    <d v="2014-08-01T01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s v="plays"/>
    <n v="1"/>
    <x v="3457"/>
    <d v="2015-02-12T00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s v="plays"/>
    <n v="1"/>
    <x v="3458"/>
    <d v="2015-02-02T23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s v="plays"/>
    <n v="1"/>
    <x v="3459"/>
    <d v="2016-05-20T06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  <n v="1"/>
    <x v="3460"/>
    <d v="2014-08-15T07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s v="plays"/>
    <n v="1"/>
    <x v="3461"/>
    <d v="2016-10-28T22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s v="plays"/>
    <n v="1"/>
    <x v="3462"/>
    <d v="2015-07-10T13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s v="plays"/>
    <n v="1"/>
    <x v="3463"/>
    <d v="2016-10-10T22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s v="plays"/>
    <n v="1"/>
    <x v="3464"/>
    <d v="2016-08-22T22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s v="plays"/>
    <n v="1"/>
    <x v="3465"/>
    <d v="2015-08-09T11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s v="plays"/>
    <n v="1"/>
    <x v="3466"/>
    <d v="2016-04-19T18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s v="plays"/>
    <n v="1"/>
    <x v="3467"/>
    <d v="2015-03-20T10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s v="plays"/>
    <n v="1"/>
    <x v="3468"/>
    <d v="2016-09-20T22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s v="plays"/>
    <n v="1"/>
    <x v="3469"/>
    <d v="2016-04-28T10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s v="plays"/>
    <n v="1"/>
    <x v="3470"/>
    <d v="2016-07-15T16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s v="plays"/>
    <n v="1"/>
    <x v="3471"/>
    <d v="2014-08-31T15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s v="plays"/>
    <n v="1"/>
    <x v="3472"/>
    <d v="2014-11-06T00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s v="plays"/>
    <n v="1"/>
    <x v="3473"/>
    <d v="2015-03-20T15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s v="plays"/>
    <n v="1"/>
    <x v="3474"/>
    <d v="2016-07-20T07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s v="plays"/>
    <n v="1"/>
    <x v="3475"/>
    <d v="2014-11-02T19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  <n v="1"/>
    <x v="3476"/>
    <d v="2014-10-26T22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s v="plays"/>
    <n v="1"/>
    <x v="3477"/>
    <d v="2015-05-16T22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s v="plays"/>
    <n v="1"/>
    <x v="3478"/>
    <d v="2015-03-16T16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s v="plays"/>
    <n v="1"/>
    <x v="3479"/>
    <d v="2014-06-21T15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s v="plays"/>
    <n v="1"/>
    <x v="3480"/>
    <d v="2015-07-10T16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s v="plays"/>
    <n v="1"/>
    <x v="3481"/>
    <d v="2015-01-02T00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s v="plays"/>
    <n v="1"/>
    <x v="3482"/>
    <d v="2014-07-06T13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s v="plays"/>
    <n v="1"/>
    <x v="3483"/>
    <d v="2014-07-03T11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s v="plays"/>
    <n v="1"/>
    <x v="3484"/>
    <d v="2016-06-15T13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s v="plays"/>
    <n v="1"/>
    <x v="3485"/>
    <d v="2016-02-02T11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s v="plays"/>
    <n v="1"/>
    <x v="3486"/>
    <d v="2015-06-03T01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s v="plays"/>
    <n v="1"/>
    <x v="3487"/>
    <d v="2015-06-24T17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s v="plays"/>
    <n v="1"/>
    <x v="3488"/>
    <d v="2015-04-17T11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s v="plays"/>
    <n v="1"/>
    <x v="3489"/>
    <d v="2014-05-24T16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s v="plays"/>
    <n v="1"/>
    <x v="3490"/>
    <d v="2016-04-13T14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  <n v="1"/>
    <x v="3491"/>
    <d v="2015-05-18T00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s v="plays"/>
    <n v="1"/>
    <x v="3492"/>
    <d v="2015-10-25T19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s v="plays"/>
    <n v="1"/>
    <x v="3493"/>
    <d v="2014-08-17T00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s v="plays"/>
    <n v="1"/>
    <x v="3494"/>
    <d v="2016-11-26T01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s v="plays"/>
    <n v="1"/>
    <x v="3495"/>
    <d v="2014-11-01T12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s v="plays"/>
    <n v="1"/>
    <x v="3496"/>
    <d v="2016-09-11T15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s v="plays"/>
    <n v="1"/>
    <x v="3497"/>
    <d v="2016-06-02T17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s v="plays"/>
    <n v="1"/>
    <x v="3498"/>
    <d v="2016-05-28T16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s v="plays"/>
    <n v="1"/>
    <x v="3499"/>
    <d v="2015-07-01T01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s v="plays"/>
    <n v="1"/>
    <x v="3500"/>
    <d v="2016-03-06T23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s v="plays"/>
    <n v="1"/>
    <x v="3501"/>
    <d v="2015-09-11T13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  <n v="1"/>
    <x v="3502"/>
    <d v="2016-03-15T22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s v="plays"/>
    <n v="1"/>
    <x v="3503"/>
    <d v="2016-07-24T06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  <n v="1"/>
    <x v="3504"/>
    <d v="2015-11-19T13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s v="plays"/>
    <n v="1"/>
    <x v="3505"/>
    <d v="2014-05-12T23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  <n v="1"/>
    <x v="3506"/>
    <d v="2014-08-23T12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  <n v="1"/>
    <x v="3507"/>
    <d v="2016-05-31T17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  <n v="1"/>
    <x v="3508"/>
    <d v="2016-05-10T16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s v="plays"/>
    <n v="1"/>
    <x v="3509"/>
    <d v="2014-11-20T23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s v="plays"/>
    <n v="1"/>
    <x v="3510"/>
    <d v="2014-07-02T09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s v="plays"/>
    <n v="1"/>
    <x v="3511"/>
    <d v="2014-11-07T13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s v="plays"/>
    <n v="1"/>
    <x v="3512"/>
    <d v="2015-04-23T06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s v="plays"/>
    <n v="1"/>
    <x v="3513"/>
    <d v="2014-06-03T23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  <n v="1"/>
    <x v="3514"/>
    <d v="2015-02-01T23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s v="plays"/>
    <n v="1"/>
    <x v="3515"/>
    <d v="2015-05-31T13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s v="plays"/>
    <n v="1"/>
    <x v="3516"/>
    <d v="2014-09-07T22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s v="plays"/>
    <n v="1"/>
    <x v="3517"/>
    <d v="2014-07-04T06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s v="plays"/>
    <n v="1"/>
    <x v="3518"/>
    <d v="2014-10-02T09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s v="plays"/>
    <n v="1"/>
    <x v="3519"/>
    <d v="2015-03-04T09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s v="plays"/>
    <n v="1"/>
    <x v="3520"/>
    <d v="2015-09-06T08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s v="plays"/>
    <n v="1"/>
    <x v="3521"/>
    <d v="2014-09-29T03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s v="plays"/>
    <n v="1"/>
    <x v="3522"/>
    <d v="2015-09-15T05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s v="plays"/>
    <n v="1"/>
    <x v="3523"/>
    <d v="2016-09-25T18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s v="plays"/>
    <n v="1"/>
    <x v="3524"/>
    <d v="2014-09-12T23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s v="plays"/>
    <n v="1"/>
    <x v="3525"/>
    <d v="2015-08-09T11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  <n v="1"/>
    <x v="3526"/>
    <d v="2016-04-28T00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s v="plays"/>
    <n v="1"/>
    <x v="3527"/>
    <d v="2015-07-10T22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s v="plays"/>
    <n v="1"/>
    <x v="3528"/>
    <d v="2017-01-18T07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s v="plays"/>
    <n v="1"/>
    <x v="3529"/>
    <d v="2015-07-12T20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  <n v="1"/>
    <x v="3530"/>
    <d v="2016-04-10T15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s v="plays"/>
    <n v="1"/>
    <x v="3531"/>
    <d v="2016-06-30T10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s v="plays"/>
    <n v="1"/>
    <x v="3532"/>
    <d v="2014-09-17T22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s v="plays"/>
    <n v="1"/>
    <x v="3533"/>
    <d v="2015-11-11T14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s v="plays"/>
    <n v="1"/>
    <x v="3534"/>
    <d v="2015-10-01T10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s v="plays"/>
    <n v="1"/>
    <x v="3535"/>
    <d v="2015-10-02T13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s v="plays"/>
    <n v="1"/>
    <x v="3536"/>
    <d v="2015-12-20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s v="plays"/>
    <n v="1"/>
    <x v="3537"/>
    <d v="2014-11-17T02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s v="plays"/>
    <n v="1"/>
    <x v="3538"/>
    <d v="2016-08-17T05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s v="plays"/>
    <n v="1"/>
    <x v="3539"/>
    <d v="2016-09-08T13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s v="plays"/>
    <n v="1"/>
    <x v="3540"/>
    <d v="2016-06-25T19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s v="plays"/>
    <n v="1"/>
    <x v="3541"/>
    <d v="2015-08-31T12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s v="plays"/>
    <n v="1"/>
    <x v="3542"/>
    <d v="2014-09-07T09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s v="plays"/>
    <n v="1"/>
    <x v="3543"/>
    <d v="2015-06-25T13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s v="plays"/>
    <n v="1"/>
    <x v="3544"/>
    <d v="2015-03-07T14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s v="plays"/>
    <n v="1"/>
    <x v="3545"/>
    <d v="2015-04-11T14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s v="plays"/>
    <n v="1"/>
    <x v="3546"/>
    <d v="2015-03-31T22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s v="plays"/>
    <n v="1"/>
    <x v="3547"/>
    <d v="2016-05-13T22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s v="plays"/>
    <n v="1"/>
    <x v="3548"/>
    <d v="2016-03-04T20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s v="plays"/>
    <n v="1"/>
    <x v="3549"/>
    <d v="2015-09-04T04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s v="plays"/>
    <n v="1"/>
    <x v="3550"/>
    <d v="2016-05-02T16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s v="plays"/>
    <n v="1"/>
    <x v="3551"/>
    <d v="2014-05-22T17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  <n v="1"/>
    <x v="3552"/>
    <d v="2014-06-28T09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s v="plays"/>
    <n v="1"/>
    <x v="3553"/>
    <d v="2015-08-11T19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s v="plays"/>
    <n v="1"/>
    <x v="3554"/>
    <d v="2015-02-11T12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s v="plays"/>
    <n v="1"/>
    <x v="3555"/>
    <d v="2016-11-17T06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s v="plays"/>
    <n v="1"/>
    <x v="3556"/>
    <d v="2014-08-17T10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s v="plays"/>
    <n v="1"/>
    <x v="3557"/>
    <d v="2014-05-05T01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s v="plays"/>
    <n v="1"/>
    <x v="3558"/>
    <d v="2015-06-26T16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s v="plays"/>
    <n v="1"/>
    <x v="3559"/>
    <d v="2015-07-31T03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s v="plays"/>
    <n v="1"/>
    <x v="3560"/>
    <d v="2015-05-26T21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s v="plays"/>
    <n v="1"/>
    <x v="3561"/>
    <d v="2015-08-05T13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s v="plays"/>
    <n v="1"/>
    <x v="3562"/>
    <d v="2016-03-13T17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s v="plays"/>
    <n v="1"/>
    <x v="3563"/>
    <d v="2016-08-01T14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s v="plays"/>
    <n v="1"/>
    <x v="3564"/>
    <d v="2015-10-05T11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s v="plays"/>
    <n v="1"/>
    <x v="3565"/>
    <d v="2014-12-31T12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s v="plays"/>
    <n v="1"/>
    <x v="3566"/>
    <d v="2015-01-23T07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s v="plays"/>
    <n v="1"/>
    <x v="3567"/>
    <d v="2015-06-10T14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s v="plays"/>
    <n v="1"/>
    <x v="3568"/>
    <d v="2014-09-17T12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s v="plays"/>
    <n v="1"/>
    <x v="3569"/>
    <d v="2015-01-08T11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s v="plays"/>
    <n v="1"/>
    <x v="3570"/>
    <d v="2014-12-31T02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s v="plays"/>
    <n v="1"/>
    <x v="3571"/>
    <d v="2014-10-30T15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s v="plays"/>
    <n v="1"/>
    <x v="3572"/>
    <d v="2015-06-21T08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s v="plays"/>
    <n v="1"/>
    <x v="3573"/>
    <d v="2014-11-08T05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s v="plays"/>
    <n v="1"/>
    <x v="3574"/>
    <d v="2014-11-13T18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s v="plays"/>
    <n v="1"/>
    <x v="3575"/>
    <d v="2016-08-10T22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  <n v="1"/>
    <x v="3576"/>
    <d v="2016-12-05T09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s v="plays"/>
    <n v="1"/>
    <x v="3577"/>
    <d v="2015-04-26T01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s v="plays"/>
    <n v="1"/>
    <x v="3578"/>
    <d v="2016-04-30T12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s v="plays"/>
    <n v="1"/>
    <x v="3579"/>
    <d v="2016-03-31T12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s v="plays"/>
    <n v="1"/>
    <x v="3580"/>
    <d v="2015-02-28T23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s v="plays"/>
    <n v="1"/>
    <x v="3581"/>
    <d v="2014-07-30T06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s v="plays"/>
    <n v="1"/>
    <x v="3582"/>
    <d v="2016-04-04T21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s v="plays"/>
    <n v="1"/>
    <x v="3583"/>
    <d v="2016-04-18T04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s v="plays"/>
    <n v="1"/>
    <x v="3584"/>
    <d v="2015-07-13T02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s v="plays"/>
    <n v="1"/>
    <x v="3585"/>
    <d v="2014-12-21T12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s v="plays"/>
    <n v="1"/>
    <x v="3586"/>
    <d v="2016-09-23T11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s v="plays"/>
    <n v="1"/>
    <x v="3587"/>
    <d v="2016-06-27T14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s v="plays"/>
    <n v="1"/>
    <x v="3588"/>
    <d v="2015-04-29T18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s v="plays"/>
    <n v="1"/>
    <x v="3589"/>
    <d v="2015-05-26T10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s v="plays"/>
    <n v="1"/>
    <x v="3590"/>
    <d v="2014-10-20T03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s v="plays"/>
    <n v="1"/>
    <x v="3591"/>
    <d v="2015-01-23T23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s v="plays"/>
    <n v="1"/>
    <x v="3592"/>
    <d v="2015-02-10T23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s v="plays"/>
    <n v="1"/>
    <x v="3593"/>
    <d v="2015-01-05T15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s v="plays"/>
    <n v="1"/>
    <x v="3594"/>
    <d v="2016-09-03T20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s v="plays"/>
    <n v="1"/>
    <x v="3595"/>
    <d v="2015-03-13T01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s v="plays"/>
    <n v="1"/>
    <x v="3596"/>
    <d v="2014-08-26T12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s v="plays"/>
    <n v="1"/>
    <x v="3597"/>
    <d v="2016-03-03T00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s v="plays"/>
    <n v="1"/>
    <x v="3598"/>
    <d v="2014-09-02T23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s v="plays"/>
    <n v="1"/>
    <x v="3599"/>
    <d v="2015-08-29T19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  <n v="1"/>
    <x v="3600"/>
    <d v="2016-10-13T15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s v="plays"/>
    <n v="1"/>
    <x v="3601"/>
    <d v="2015-01-16T18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s v="plays"/>
    <n v="1"/>
    <x v="3602"/>
    <d v="2016-05-17T16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s v="plays"/>
    <n v="1"/>
    <x v="3603"/>
    <d v="2015-11-05T16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s v="plays"/>
    <n v="1"/>
    <x v="3604"/>
    <d v="2016-04-29T01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s v="plays"/>
    <n v="1"/>
    <x v="3605"/>
    <d v="2016-02-13T14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s v="plays"/>
    <n v="1"/>
    <x v="3606"/>
    <d v="2016-08-14T09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s v="plays"/>
    <n v="1"/>
    <x v="3607"/>
    <d v="2015-12-14T19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s v="plays"/>
    <n v="1"/>
    <x v="3608"/>
    <d v="2016-06-17T09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s v="plays"/>
    <n v="1"/>
    <x v="3609"/>
    <d v="2016-03-30T17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s v="plays"/>
    <n v="1"/>
    <x v="3610"/>
    <d v="2015-08-17T05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s v="plays"/>
    <n v="1"/>
    <x v="3611"/>
    <d v="2015-04-08T03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s v="plays"/>
    <n v="1"/>
    <x v="3612"/>
    <d v="2014-06-09T12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  <n v="1"/>
    <x v="3613"/>
    <d v="2014-06-28T09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s v="plays"/>
    <n v="1"/>
    <x v="3614"/>
    <d v="2015-06-18T20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s v="plays"/>
    <n v="1"/>
    <x v="3615"/>
    <d v="2015-12-10T09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s v="plays"/>
    <n v="1"/>
    <x v="3616"/>
    <d v="2015-03-19T16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s v="plays"/>
    <n v="1"/>
    <x v="3617"/>
    <d v="2017-02-27T19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s v="plays"/>
    <n v="1"/>
    <x v="3618"/>
    <d v="2015-06-03T10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s v="plays"/>
    <n v="1"/>
    <x v="3619"/>
    <d v="2016-11-19T17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s v="plays"/>
    <n v="1"/>
    <x v="3620"/>
    <d v="2015-03-04T23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s v="plays"/>
    <n v="1"/>
    <x v="3621"/>
    <d v="2016-09-30T16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s v="plays"/>
    <n v="1"/>
    <x v="3622"/>
    <d v="2014-09-27T22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s v="plays"/>
    <n v="1"/>
    <x v="3623"/>
    <d v="2014-07-26T02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s v="plays"/>
    <n v="1"/>
    <x v="3624"/>
    <d v="2016-08-23T13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s v="plays"/>
    <n v="1"/>
    <x v="3625"/>
    <d v="2015-07-02T10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s v="plays"/>
    <n v="1"/>
    <x v="3626"/>
    <d v="2014-08-16T11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s v="plays"/>
    <n v="1"/>
    <x v="3627"/>
    <d v="2016-05-20T22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n v="1"/>
    <x v="3628"/>
    <d v="2015-12-13T15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s v="musical"/>
    <n v="1"/>
    <x v="3629"/>
    <d v="2016-05-05T12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s v="musical"/>
    <n v="1"/>
    <x v="3630"/>
    <d v="2014-11-29T16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s v="musical"/>
    <n v="1"/>
    <x v="3631"/>
    <d v="2014-09-22T22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  <n v="1"/>
    <x v="3632"/>
    <d v="2014-11-23T17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s v="musical"/>
    <n v="1"/>
    <x v="3633"/>
    <d v="2016-11-18T20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s v="musical"/>
    <n v="1"/>
    <x v="3634"/>
    <d v="2017-01-13T22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  <n v="1"/>
    <x v="3635"/>
    <d v="2016-04-20T16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n v="1"/>
    <x v="3636"/>
    <d v="2015-09-14T11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s v="musical"/>
    <n v="1"/>
    <x v="3637"/>
    <d v="2015-01-01T11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  <n v="1"/>
    <x v="3638"/>
    <d v="2015-04-19T10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s v="musical"/>
    <n v="1"/>
    <x v="3639"/>
    <d v="2016-10-07T10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s v="musical"/>
    <n v="1"/>
    <x v="3640"/>
    <d v="2015-05-10T13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n v="1"/>
    <x v="3641"/>
    <d v="2014-10-05T00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  <n v="1"/>
    <x v="3642"/>
    <d v="2015-11-30T12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n v="1"/>
    <x v="3643"/>
    <d v="2015-11-16T23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s v="musical"/>
    <n v="1"/>
    <x v="3644"/>
    <d v="2016-03-07T23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  <n v="1"/>
    <x v="3645"/>
    <d v="2016-11-21T19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s v="musical"/>
    <n v="1"/>
    <x v="3646"/>
    <d v="2015-06-16T18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  <n v="1"/>
    <x v="3647"/>
    <d v="2016-09-30T12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s v="plays"/>
    <n v="1"/>
    <x v="3648"/>
    <d v="2014-10-05T02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  <n v="1"/>
    <x v="3649"/>
    <d v="2014-06-16T12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s v="plays"/>
    <n v="1"/>
    <x v="3650"/>
    <d v="2016-02-02T06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s v="plays"/>
    <n v="1"/>
    <x v="3651"/>
    <d v="2014-08-10T10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s v="plays"/>
    <n v="1"/>
    <x v="3652"/>
    <d v="2016-08-24T22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s v="plays"/>
    <n v="1"/>
    <x v="3653"/>
    <d v="2015-08-05T03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s v="plays"/>
    <n v="1"/>
    <x v="3654"/>
    <d v="2016-04-03T12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s v="plays"/>
    <n v="1"/>
    <x v="3655"/>
    <d v="2015-07-18T01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s v="plays"/>
    <n v="1"/>
    <x v="3656"/>
    <d v="2017-02-01T17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s v="plays"/>
    <n v="1"/>
    <x v="3657"/>
    <d v="2016-06-01T16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s v="plays"/>
    <n v="1"/>
    <x v="3658"/>
    <d v="2014-07-01T22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s v="plays"/>
    <n v="1"/>
    <x v="3659"/>
    <d v="2015-03-19T09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s v="plays"/>
    <n v="1"/>
    <x v="3660"/>
    <d v="2014-12-23T16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  <n v="1"/>
    <x v="3661"/>
    <d v="2016-04-09T23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s v="plays"/>
    <n v="1"/>
    <x v="3662"/>
    <d v="2015-03-30T23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  <n v="1"/>
    <x v="3663"/>
    <d v="2016-12-21T06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s v="plays"/>
    <n v="1"/>
    <x v="3664"/>
    <d v="2016-06-16T00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s v="plays"/>
    <n v="1"/>
    <x v="3665"/>
    <d v="2015-10-28T14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s v="plays"/>
    <n v="1"/>
    <x v="3666"/>
    <d v="2014-07-24T02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s v="plays"/>
    <n v="1"/>
    <x v="3667"/>
    <d v="2015-07-18T18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s v="plays"/>
    <n v="1"/>
    <x v="3668"/>
    <d v="2015-07-23T13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s v="plays"/>
    <n v="1"/>
    <x v="3669"/>
    <d v="2015-06-11T11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s v="plays"/>
    <n v="1"/>
    <x v="3670"/>
    <d v="2015-05-31T18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s v="plays"/>
    <n v="1"/>
    <x v="3671"/>
    <d v="2014-07-20T22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s v="plays"/>
    <n v="1"/>
    <x v="3672"/>
    <d v="2014-09-26T17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s v="plays"/>
    <n v="1"/>
    <x v="3673"/>
    <d v="2014-11-05T07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s v="plays"/>
    <n v="1"/>
    <x v="3674"/>
    <d v="2016-09-03T15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s v="plays"/>
    <n v="1"/>
    <x v="3675"/>
    <d v="2016-05-15T18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s v="plays"/>
    <n v="1"/>
    <x v="3676"/>
    <d v="2014-09-12T14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s v="plays"/>
    <n v="1"/>
    <x v="3677"/>
    <d v="2014-07-02T22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s v="plays"/>
    <n v="1"/>
    <x v="3678"/>
    <d v="2015-05-31T07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  <n v="1"/>
    <x v="3679"/>
    <d v="2014-06-30T23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s v="plays"/>
    <n v="1"/>
    <x v="3680"/>
    <d v="2016-10-05T05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s v="plays"/>
    <n v="1"/>
    <x v="3681"/>
    <d v="2016-01-15T10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s v="plays"/>
    <n v="1"/>
    <x v="3682"/>
    <d v="2014-06-16T01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s v="plays"/>
    <n v="1"/>
    <x v="3683"/>
    <d v="2016-10-19T21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s v="plays"/>
    <n v="1"/>
    <x v="3684"/>
    <d v="2015-09-01T23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s v="plays"/>
    <n v="1"/>
    <x v="3685"/>
    <d v="2014-05-19T16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s v="plays"/>
    <n v="1"/>
    <x v="3686"/>
    <d v="2015-08-28T22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s v="plays"/>
    <n v="1"/>
    <x v="3687"/>
    <d v="2014-06-27T00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s v="plays"/>
    <n v="1"/>
    <x v="3688"/>
    <d v="2014-08-08T13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s v="plays"/>
    <n v="1"/>
    <x v="3689"/>
    <d v="2015-06-21T17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s v="plays"/>
    <n v="1"/>
    <x v="3690"/>
    <d v="2014-11-27T10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s v="plays"/>
    <n v="1"/>
    <x v="3691"/>
    <d v="2015-03-01T23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s v="plays"/>
    <n v="1"/>
    <x v="3692"/>
    <d v="2014-09-18T19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s v="plays"/>
    <n v="1"/>
    <x v="3693"/>
    <d v="2015-11-30T17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s v="plays"/>
    <n v="1"/>
    <x v="3694"/>
    <d v="2016-06-05T21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s v="plays"/>
    <n v="1"/>
    <x v="3695"/>
    <d v="2015-01-11T15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s v="plays"/>
    <n v="1"/>
    <x v="3696"/>
    <d v="2015-02-13T09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  <n v="1"/>
    <x v="3697"/>
    <d v="2016-05-10T06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s v="plays"/>
    <n v="1"/>
    <x v="3698"/>
    <d v="2016-03-02T14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  <n v="1"/>
    <x v="3699"/>
    <d v="2014-10-15T09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s v="plays"/>
    <n v="1"/>
    <x v="3700"/>
    <d v="2014-09-30T11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s v="plays"/>
    <n v="1"/>
    <x v="3701"/>
    <d v="2015-06-04T07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s v="plays"/>
    <n v="1"/>
    <x v="3702"/>
    <d v="2016-07-10T17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s v="plays"/>
    <n v="1"/>
    <x v="3703"/>
    <d v="2016-08-13T01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s v="plays"/>
    <n v="1"/>
    <x v="3704"/>
    <d v="2016-05-31T11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s v="plays"/>
    <n v="1"/>
    <x v="3705"/>
    <d v="2014-06-23T13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s v="plays"/>
    <n v="1"/>
    <x v="3706"/>
    <d v="2014-09-12T16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s v="plays"/>
    <n v="1"/>
    <x v="3707"/>
    <d v="2016-07-22T00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s v="plays"/>
    <n v="1"/>
    <x v="3708"/>
    <d v="2014-07-03T22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s v="plays"/>
    <n v="1"/>
    <x v="3709"/>
    <d v="2014-06-25T11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s v="plays"/>
    <n v="1"/>
    <x v="3710"/>
    <d v="2015-04-03T08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s v="plays"/>
    <n v="1"/>
    <x v="3711"/>
    <d v="2014-06-15T11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s v="plays"/>
    <n v="1"/>
    <x v="3712"/>
    <d v="2015-05-31T01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s v="plays"/>
    <n v="1"/>
    <x v="3713"/>
    <d v="2016-06-04T12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s v="plays"/>
    <n v="1"/>
    <x v="3714"/>
    <d v="2015-05-25T22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s v="plays"/>
    <n v="1"/>
    <x v="3715"/>
    <d v="2015-03-31T07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s v="plays"/>
    <n v="1"/>
    <x v="3716"/>
    <d v="2016-01-21T16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s v="plays"/>
    <n v="1"/>
    <x v="3717"/>
    <d v="2015-05-09T15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s v="plays"/>
    <n v="1"/>
    <x v="3718"/>
    <d v="2015-02-27T12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  <n v="1"/>
    <x v="3719"/>
    <d v="2015-06-22T12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s v="plays"/>
    <n v="1"/>
    <x v="3720"/>
    <d v="2015-07-02T18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s v="plays"/>
    <n v="1"/>
    <x v="3721"/>
    <d v="2014-11-05T18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s v="plays"/>
    <n v="1"/>
    <x v="3722"/>
    <d v="2016-02-11T17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s v="plays"/>
    <n v="1"/>
    <x v="3723"/>
    <d v="2014-11-30T14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s v="plays"/>
    <n v="1"/>
    <x v="3724"/>
    <d v="2016-05-04T18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  <n v="1"/>
    <x v="3725"/>
    <d v="2016-02-18T16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s v="plays"/>
    <n v="1"/>
    <x v="3726"/>
    <d v="2016-04-29T16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s v="plays"/>
    <n v="1"/>
    <x v="3727"/>
    <d v="2016-10-19T23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s v="plays"/>
    <n v="1"/>
    <x v="3728"/>
    <d v="2015-08-18T23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  <n v="1"/>
    <x v="3729"/>
    <d v="2015-03-22T22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  <n v="1"/>
    <x v="3730"/>
    <d v="2015-08-17T11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s v="plays"/>
    <n v="1"/>
    <x v="3731"/>
    <d v="2015-01-09T22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s v="plays"/>
    <n v="1"/>
    <x v="3732"/>
    <d v="2015-01-24T07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n v="1"/>
    <x v="3733"/>
    <d v="2015-04-18T17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s v="plays"/>
    <n v="1"/>
    <x v="3734"/>
    <d v="2015-05-25T16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s v="plays"/>
    <n v="1"/>
    <x v="3735"/>
    <d v="2015-05-28T11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s v="plays"/>
    <n v="1"/>
    <x v="3736"/>
    <d v="2015-03-23T13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s v="plays"/>
    <n v="1"/>
    <x v="3737"/>
    <d v="2015-11-12T01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  <n v="1"/>
    <x v="3738"/>
    <d v="2014-07-15T17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s v="plays"/>
    <n v="1"/>
    <x v="3739"/>
    <d v="2016-07-17T05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s v="plays"/>
    <n v="1"/>
    <x v="3740"/>
    <d v="2014-08-11T20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n v="1"/>
    <x v="3741"/>
    <d v="2015-12-17T17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  <n v="1"/>
    <x v="3742"/>
    <d v="2014-09-06T00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n v="1"/>
    <x v="3743"/>
    <d v="2014-07-03T12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n v="1"/>
    <x v="3744"/>
    <d v="2014-07-04T22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  <n v="1"/>
    <x v="3745"/>
    <d v="2014-08-10T11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s v="plays"/>
    <n v="1"/>
    <x v="3746"/>
    <d v="2016-10-08T04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  <n v="1"/>
    <x v="3747"/>
    <d v="2015-07-05T17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s v="musical"/>
    <n v="1"/>
    <x v="3748"/>
    <d v="2016-02-16T00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  <n v="1"/>
    <x v="3749"/>
    <d v="2016-04-28T22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s v="musical"/>
    <n v="1"/>
    <x v="3750"/>
    <d v="2015-02-10T02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s v="musical"/>
    <n v="1"/>
    <x v="3751"/>
    <d v="2016-04-02T18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s v="musical"/>
    <n v="1"/>
    <x v="3752"/>
    <d v="2016-10-16T16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s v="musical"/>
    <n v="1"/>
    <x v="3753"/>
    <d v="2015-06-02T19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s v="musical"/>
    <n v="1"/>
    <x v="3754"/>
    <d v="2014-07-25T23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s v="musical"/>
    <n v="1"/>
    <x v="3755"/>
    <d v="2016-04-15T15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s v="musical"/>
    <n v="1"/>
    <x v="3756"/>
    <d v="2014-06-11T14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s v="musical"/>
    <n v="1"/>
    <x v="3757"/>
    <d v="2014-12-01T15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s v="musical"/>
    <n v="1"/>
    <x v="3758"/>
    <d v="2014-05-19T00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s v="musical"/>
    <n v="1"/>
    <x v="3759"/>
    <d v="2015-08-25T21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s v="musical"/>
    <n v="1"/>
    <x v="3760"/>
    <d v="2014-05-05T07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s v="musical"/>
    <n v="1"/>
    <x v="3761"/>
    <d v="2015-08-10T18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s v="musical"/>
    <n v="1"/>
    <x v="3762"/>
    <d v="2015-08-02T14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s v="musical"/>
    <n v="1"/>
    <x v="3763"/>
    <d v="2015-04-01T12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s v="musical"/>
    <n v="1"/>
    <x v="3764"/>
    <d v="2016-05-28T19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s v="musical"/>
    <n v="1"/>
    <x v="3765"/>
    <d v="2014-07-30T13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s v="musical"/>
    <n v="1"/>
    <x v="3766"/>
    <d v="2014-07-02T23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s v="musical"/>
    <n v="1"/>
    <x v="3767"/>
    <d v="2015-02-28T23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s v="musical"/>
    <n v="1"/>
    <x v="3768"/>
    <d v="2014-06-12T12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s v="musical"/>
    <n v="1"/>
    <x v="3769"/>
    <d v="2016-04-15T09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  <n v="1"/>
    <x v="3770"/>
    <d v="2015-06-13T17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s v="musical"/>
    <n v="1"/>
    <x v="3771"/>
    <d v="2016-05-17T19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s v="musical"/>
    <n v="1"/>
    <x v="3772"/>
    <d v="2016-11-29T01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s v="musical"/>
    <n v="1"/>
    <x v="3773"/>
    <d v="2016-11-14T21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  <n v="1"/>
    <x v="3774"/>
    <d v="2015-04-09T14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s v="musical"/>
    <n v="1"/>
    <x v="3775"/>
    <d v="2015-04-08T23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s v="musical"/>
    <n v="1"/>
    <x v="3776"/>
    <d v="2014-07-31T20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s v="musical"/>
    <n v="1"/>
    <x v="3777"/>
    <d v="2014-09-26T23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s v="musical"/>
    <n v="1"/>
    <x v="3778"/>
    <d v="2015-02-14T14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s v="musical"/>
    <n v="1"/>
    <x v="3779"/>
    <d v="2016-03-26T11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  <n v="1"/>
    <x v="3780"/>
    <d v="2015-07-13T15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s v="musical"/>
    <n v="1"/>
    <x v="3781"/>
    <d v="2014-09-08T16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s v="musical"/>
    <n v="1"/>
    <x v="3782"/>
    <d v="2016-07-24T18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s v="musical"/>
    <n v="1"/>
    <x v="3783"/>
    <d v="2016-03-15T11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  <n v="1"/>
    <x v="3784"/>
    <d v="2016-07-10T18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s v="musical"/>
    <n v="1"/>
    <x v="3785"/>
    <d v="2016-08-02T05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s v="musical"/>
    <n v="1"/>
    <x v="3786"/>
    <d v="2016-05-26T19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s v="musical"/>
    <n v="1"/>
    <x v="3787"/>
    <d v="2015-07-10T22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  <n v="1"/>
    <x v="3788"/>
    <d v="2015-12-23T11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s v="musical"/>
    <n v="1"/>
    <x v="3789"/>
    <d v="2015-06-15T14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n v="1"/>
    <x v="3790"/>
    <d v="2016-11-22T12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n v="1"/>
    <x v="3791"/>
    <d v="2014-07-06T11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s v="musical"/>
    <n v="1"/>
    <x v="3792"/>
    <d v="2015-07-15T05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  <n v="1"/>
    <x v="3793"/>
    <d v="2014-12-16T17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  <n v="1"/>
    <x v="3794"/>
    <d v="2015-06-07T08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s v="musical"/>
    <n v="1"/>
    <x v="3795"/>
    <d v="2015-08-28T17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s v="musical"/>
    <n v="1"/>
    <x v="3796"/>
    <d v="2017-01-13T19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s v="musical"/>
    <n v="1"/>
    <x v="3797"/>
    <d v="2015-04-20T16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  <n v="1"/>
    <x v="3798"/>
    <d v="2014-08-10T12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s v="musical"/>
    <n v="1"/>
    <x v="3799"/>
    <d v="2016-03-11T17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s v="musical"/>
    <n v="1"/>
    <x v="3800"/>
    <d v="2015-01-10T23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s v="musical"/>
    <n v="1"/>
    <x v="3801"/>
    <d v="2015-01-02T11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n v="1"/>
    <x v="3802"/>
    <d v="2015-10-21T22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  <n v="1"/>
    <x v="3803"/>
    <d v="2016-03-04T18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n v="1"/>
    <x v="3804"/>
    <d v="2016-07-31T02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  <n v="1"/>
    <x v="3805"/>
    <d v="2014-09-27T16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s v="musical"/>
    <n v="1"/>
    <x v="3806"/>
    <d v="2014-06-29T01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s v="musical"/>
    <n v="1"/>
    <x v="3807"/>
    <d v="2015-04-03T16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s v="plays"/>
    <n v="1"/>
    <x v="3808"/>
    <d v="2015-04-25T04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s v="plays"/>
    <n v="1"/>
    <x v="3809"/>
    <d v="2014-07-30T18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s v="plays"/>
    <n v="1"/>
    <x v="3810"/>
    <d v="2015-03-21T14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s v="plays"/>
    <n v="1"/>
    <x v="3811"/>
    <d v="2016-05-31T06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s v="plays"/>
    <n v="1"/>
    <x v="3812"/>
    <d v="2015-05-31T22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s v="plays"/>
    <n v="1"/>
    <x v="3813"/>
    <d v="2016-06-14T16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s v="plays"/>
    <n v="1"/>
    <x v="3814"/>
    <d v="2015-03-31T22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s v="plays"/>
    <n v="1"/>
    <x v="3815"/>
    <d v="2015-08-20T18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s v="plays"/>
    <n v="1"/>
    <x v="3816"/>
    <d v="2014-07-17T11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s v="plays"/>
    <n v="1"/>
    <x v="3817"/>
    <d v="2015-10-23T22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  <n v="1"/>
    <x v="3818"/>
    <d v="2015-03-12T14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s v="plays"/>
    <n v="1"/>
    <x v="3819"/>
    <d v="2015-07-17T16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s v="plays"/>
    <n v="1"/>
    <x v="3820"/>
    <d v="2015-07-05T10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s v="plays"/>
    <n v="1"/>
    <x v="3821"/>
    <d v="2016-01-03T23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s v="plays"/>
    <n v="1"/>
    <x v="3822"/>
    <d v="2016-01-19T17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s v="plays"/>
    <n v="1"/>
    <x v="3823"/>
    <d v="2015-07-19T22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s v="plays"/>
    <n v="1"/>
    <x v="3824"/>
    <d v="2016-08-01T08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s v="plays"/>
    <n v="1"/>
    <x v="3825"/>
    <d v="2015-06-16T20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s v="plays"/>
    <n v="1"/>
    <x v="3826"/>
    <d v="2015-05-07T05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s v="plays"/>
    <n v="1"/>
    <x v="3827"/>
    <d v="2015-03-26T19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s v="plays"/>
    <n v="1"/>
    <x v="3828"/>
    <d v="2014-12-31T08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s v="plays"/>
    <n v="1"/>
    <x v="3829"/>
    <d v="2016-08-31T15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  <n v="1"/>
    <x v="3830"/>
    <d v="2016-05-27T12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s v="plays"/>
    <n v="1"/>
    <x v="3831"/>
    <d v="2014-11-05T16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s v="plays"/>
    <n v="1"/>
    <x v="3832"/>
    <d v="2016-02-19T21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s v="plays"/>
    <n v="1"/>
    <x v="3833"/>
    <d v="2014-12-01T14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s v="plays"/>
    <n v="1"/>
    <x v="3834"/>
    <d v="2015-06-18T05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  <n v="1"/>
    <x v="3835"/>
    <d v="2016-04-21T17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s v="plays"/>
    <n v="1"/>
    <x v="3836"/>
    <d v="2016-08-02T23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s v="plays"/>
    <n v="1"/>
    <x v="3837"/>
    <d v="2015-07-03T13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s v="plays"/>
    <n v="1"/>
    <x v="3838"/>
    <d v="2015-05-22T12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s v="plays"/>
    <n v="1"/>
    <x v="3839"/>
    <d v="2015-07-29T22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s v="plays"/>
    <n v="1"/>
    <x v="3840"/>
    <d v="2016-03-28T10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s v="plays"/>
    <n v="1"/>
    <x v="3841"/>
    <d v="2014-07-20T13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s v="plays"/>
    <n v="1"/>
    <x v="3842"/>
    <d v="2014-05-11T06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s v="plays"/>
    <n v="1"/>
    <x v="3843"/>
    <d v="2014-05-31T20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  <n v="1"/>
    <x v="3844"/>
    <d v="2014-06-03T01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s v="plays"/>
    <n v="1"/>
    <x v="3845"/>
    <d v="2015-10-01T10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s v="plays"/>
    <n v="1"/>
    <x v="3846"/>
    <d v="2014-10-04T01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s v="plays"/>
    <n v="1"/>
    <x v="3847"/>
    <d v="2015-07-19T00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s v="plays"/>
    <n v="1"/>
    <x v="3848"/>
    <d v="2015-10-18T14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s v="plays"/>
    <n v="1"/>
    <x v="3849"/>
    <d v="2015-06-11T13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  <n v="1"/>
    <x v="3850"/>
    <d v="2014-12-31T21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s v="plays"/>
    <n v="1"/>
    <x v="3851"/>
    <d v="2015-07-17T05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  <n v="1"/>
    <x v="3852"/>
    <d v="2015-03-26T22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s v="plays"/>
    <n v="1"/>
    <x v="3853"/>
    <d v="2014-09-01T15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s v="plays"/>
    <n v="1"/>
    <x v="3854"/>
    <d v="2015-05-09T16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  <n v="1"/>
    <x v="3855"/>
    <d v="2015-03-26T17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s v="plays"/>
    <n v="1"/>
    <x v="3856"/>
    <d v="2015-03-08T11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  <n v="1"/>
    <x v="3857"/>
    <d v="2014-08-01T12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  <n v="1"/>
    <x v="3858"/>
    <d v="2015-05-22T16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s v="plays"/>
    <n v="1"/>
    <x v="3859"/>
    <d v="2014-06-25T16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s v="plays"/>
    <n v="1"/>
    <x v="3860"/>
    <d v="2014-08-12T10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  <n v="1"/>
    <x v="3861"/>
    <d v="2014-11-12T16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s v="plays"/>
    <n v="1"/>
    <x v="3862"/>
    <d v="2016-09-12T11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n v="1"/>
    <x v="3863"/>
    <d v="2015-11-05T11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  <n v="1"/>
    <x v="3864"/>
    <d v="2015-11-17T17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s v="plays"/>
    <n v="1"/>
    <x v="3865"/>
    <d v="2014-08-30T00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s v="plays"/>
    <n v="1"/>
    <x v="3866"/>
    <d v="2016-03-22T22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s v="plays"/>
    <n v="1"/>
    <x v="3867"/>
    <d v="2016-06-18T14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  <n v="1"/>
    <x v="3868"/>
    <d v="2014-09-08T10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s v="musical"/>
    <n v="1"/>
    <x v="3869"/>
    <d v="2015-03-13T22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  <n v="1"/>
    <x v="3870"/>
    <d v="2014-07-02T23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s v="musical"/>
    <n v="1"/>
    <x v="3871"/>
    <d v="2017-03-29T12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n v="1"/>
    <x v="3872"/>
    <d v="2015-08-13T22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n v="1"/>
    <x v="3873"/>
    <d v="2015-10-08T11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n v="1"/>
    <x v="3874"/>
    <d v="2015-01-23T20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n v="1"/>
    <x v="3875"/>
    <d v="2016-09-03T05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s v="musical"/>
    <n v="1"/>
    <x v="3876"/>
    <d v="2016-02-02T09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s v="musical"/>
    <n v="1"/>
    <x v="3877"/>
    <d v="2016-12-08T11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s v="musical"/>
    <n v="1"/>
    <x v="3878"/>
    <d v="2015-06-29T22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n v="1"/>
    <x v="3879"/>
    <d v="2015-01-25T15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s v="musical"/>
    <n v="1"/>
    <x v="3880"/>
    <d v="2014-07-30T18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  <n v="1"/>
    <x v="3881"/>
    <d v="2017-02-19T19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n v="1"/>
    <x v="3882"/>
    <d v="2016-01-31T18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n v="1"/>
    <x v="3883"/>
    <d v="2014-09-02T09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n v="1"/>
    <x v="3884"/>
    <d v="2015-03-27T12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n v="1"/>
    <x v="3885"/>
    <d v="2016-05-09T17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n v="1"/>
    <x v="3886"/>
    <d v="2014-12-11T00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  <n v="1"/>
    <x v="3887"/>
    <d v="2015-05-01T17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s v="plays"/>
    <n v="1"/>
    <x v="3888"/>
    <d v="2017-02-26T08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s v="plays"/>
    <n v="1"/>
    <x v="3889"/>
    <d v="2015-01-04T18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s v="plays"/>
    <n v="1"/>
    <x v="3890"/>
    <d v="2015-08-15T13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s v="plays"/>
    <n v="1"/>
    <x v="3891"/>
    <d v="2015-03-22T23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n v="1"/>
    <x v="3892"/>
    <d v="2014-08-24T02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s v="plays"/>
    <n v="1"/>
    <x v="3893"/>
    <d v="2014-07-01T01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s v="plays"/>
    <n v="1"/>
    <x v="3894"/>
    <d v="2016-12-05T23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  <n v="1"/>
    <x v="3895"/>
    <d v="2015-02-28T01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s v="plays"/>
    <n v="1"/>
    <x v="3896"/>
    <d v="2014-06-16T23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  <n v="1"/>
    <x v="3897"/>
    <d v="2015-01-08T15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s v="plays"/>
    <n v="1"/>
    <x v="3898"/>
    <d v="2015-08-17T11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s v="plays"/>
    <n v="1"/>
    <x v="3899"/>
    <d v="2014-08-12T13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  <n v="1"/>
    <x v="3900"/>
    <d v="2015-06-10T21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s v="plays"/>
    <n v="1"/>
    <x v="3901"/>
    <d v="2015-12-19T14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s v="plays"/>
    <n v="1"/>
    <x v="3902"/>
    <d v="2016-11-14T07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n v="1"/>
    <x v="3903"/>
    <d v="2015-08-14T14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s v="plays"/>
    <n v="1"/>
    <x v="3904"/>
    <d v="2015-04-15T00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s v="plays"/>
    <n v="1"/>
    <x v="3905"/>
    <d v="2015-06-11T18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s v="plays"/>
    <n v="1"/>
    <x v="3906"/>
    <d v="2015-06-26T08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  <n v="1"/>
    <x v="3907"/>
    <d v="2014-10-26T15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s v="plays"/>
    <n v="1"/>
    <x v="3908"/>
    <d v="2014-07-28T22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s v="plays"/>
    <n v="1"/>
    <x v="3909"/>
    <d v="2014-09-11T03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s v="plays"/>
    <n v="1"/>
    <x v="3910"/>
    <d v="2015-09-07T13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s v="plays"/>
    <n v="1"/>
    <x v="3911"/>
    <d v="2014-11-26T15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s v="plays"/>
    <n v="1"/>
    <x v="3912"/>
    <d v="2015-04-24T23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s v="plays"/>
    <n v="1"/>
    <x v="3913"/>
    <d v="2015-11-30T01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s v="plays"/>
    <n v="1"/>
    <x v="3914"/>
    <d v="2015-05-10T17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s v="plays"/>
    <n v="1"/>
    <x v="3915"/>
    <d v="2016-06-01T18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n v="1"/>
    <x v="3916"/>
    <d v="2016-06-03T06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s v="plays"/>
    <n v="1"/>
    <x v="3917"/>
    <d v="2014-09-11T07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  <n v="1"/>
    <x v="3918"/>
    <d v="2014-08-04T11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  <n v="1"/>
    <x v="3919"/>
    <d v="2016-01-17T19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  <n v="1"/>
    <x v="3920"/>
    <d v="2016-11-13T05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n v="1"/>
    <x v="3921"/>
    <d v="2014-10-26T13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s v="plays"/>
    <n v="1"/>
    <x v="3922"/>
    <d v="2015-03-02T18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s v="plays"/>
    <n v="1"/>
    <x v="3923"/>
    <d v="2015-04-09T18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s v="plays"/>
    <n v="1"/>
    <x v="3924"/>
    <d v="2014-06-26T18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  <n v="1"/>
    <x v="3925"/>
    <d v="2014-07-30T15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  <n v="1"/>
    <x v="3926"/>
    <d v="2014-12-26T21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  <n v="1"/>
    <x v="3927"/>
    <d v="2014-08-09T01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s v="plays"/>
    <n v="1"/>
    <x v="3928"/>
    <d v="2015-10-15T23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s v="plays"/>
    <n v="1"/>
    <x v="3929"/>
    <d v="2016-09-18T14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n v="1"/>
    <x v="3930"/>
    <d v="2016-04-01T01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n v="1"/>
    <x v="3931"/>
    <d v="2015-09-05T22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s v="plays"/>
    <n v="1"/>
    <x v="3932"/>
    <d v="2016-03-15T22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s v="plays"/>
    <n v="1"/>
    <x v="3933"/>
    <d v="2016-07-16T19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s v="plays"/>
    <n v="1"/>
    <x v="3934"/>
    <d v="2015-10-01T08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s v="plays"/>
    <n v="1"/>
    <x v="3935"/>
    <d v="2015-10-04T10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n v="1"/>
    <x v="3936"/>
    <d v="2016-12-01T02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s v="plays"/>
    <n v="1"/>
    <x v="3937"/>
    <d v="2016-07-11T10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  <n v="1"/>
    <x v="3938"/>
    <d v="2015-06-27T16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  <n v="1"/>
    <x v="3939"/>
    <d v="2014-10-06T23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s v="plays"/>
    <n v="1"/>
    <x v="3940"/>
    <d v="2015-01-02T06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s v="plays"/>
    <n v="1"/>
    <x v="3941"/>
    <d v="2014-11-24T20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n v="1"/>
    <x v="3942"/>
    <d v="2015-06-16T16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s v="plays"/>
    <n v="1"/>
    <x v="3943"/>
    <d v="2015-11-02T11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n v="1"/>
    <x v="3944"/>
    <d v="2015-08-27T10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s v="plays"/>
    <n v="1"/>
    <x v="3945"/>
    <d v="2015-05-15T14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s v="plays"/>
    <n v="1"/>
    <x v="3946"/>
    <d v="2015-02-28T03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s v="plays"/>
    <n v="1"/>
    <x v="3947"/>
    <d v="2016-10-01T22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n v="1"/>
    <x v="3948"/>
    <d v="2014-09-07T02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s v="plays"/>
    <n v="1"/>
    <x v="3949"/>
    <d v="2015-02-10T21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s v="plays"/>
    <n v="1"/>
    <x v="3950"/>
    <d v="2016-04-08T13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s v="plays"/>
    <n v="1"/>
    <x v="3951"/>
    <d v="2016-05-03T13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s v="plays"/>
    <n v="1"/>
    <x v="3952"/>
    <d v="2015-10-26T13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n v="1"/>
    <x v="3953"/>
    <d v="2016-07-29T18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n v="1"/>
    <x v="3954"/>
    <d v="2014-07-14T10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s v="plays"/>
    <n v="1"/>
    <x v="3955"/>
    <d v="2015-11-28T16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n v="1"/>
    <x v="3956"/>
    <d v="2016-04-24T19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s v="plays"/>
    <n v="1"/>
    <x v="3957"/>
    <d v="2016-07-08T18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s v="plays"/>
    <n v="1"/>
    <x v="3958"/>
    <d v="2014-08-02T09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s v="plays"/>
    <n v="1"/>
    <x v="3959"/>
    <d v="2014-09-28T13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  <n v="1"/>
    <x v="3960"/>
    <d v="2016-01-03T15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s v="plays"/>
    <n v="1"/>
    <x v="3961"/>
    <d v="2014-05-08T16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s v="plays"/>
    <n v="1"/>
    <x v="3962"/>
    <d v="2015-11-28T09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n v="1"/>
    <x v="3963"/>
    <d v="2015-11-17T23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  <n v="1"/>
    <x v="3964"/>
    <d v="2015-04-19T11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s v="plays"/>
    <n v="1"/>
    <x v="3965"/>
    <d v="2016-04-13T23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  <n v="1"/>
    <x v="3966"/>
    <d v="2014-07-23T21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s v="plays"/>
    <n v="1"/>
    <x v="3967"/>
    <d v="2017-03-06T01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s v="plays"/>
    <n v="1"/>
    <x v="3968"/>
    <d v="2016-05-22T14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s v="plays"/>
    <n v="1"/>
    <x v="3969"/>
    <d v="2016-08-28T22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s v="plays"/>
    <n v="1"/>
    <x v="3970"/>
    <d v="2016-04-17T15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s v="plays"/>
    <n v="1"/>
    <x v="3971"/>
    <d v="2014-07-21T07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s v="plays"/>
    <n v="1"/>
    <x v="3972"/>
    <d v="2015-02-05T20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s v="plays"/>
    <n v="1"/>
    <x v="3973"/>
    <d v="2016-05-08T23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s v="plays"/>
    <n v="1"/>
    <x v="3974"/>
    <d v="2016-06-02T08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n v="1"/>
    <x v="3975"/>
    <d v="2016-07-13T15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s v="plays"/>
    <n v="1"/>
    <x v="3976"/>
    <d v="2014-08-01T02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  <n v="1"/>
    <x v="3977"/>
    <d v="2016-07-22T13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  <n v="1"/>
    <x v="3978"/>
    <d v="2015-01-31T10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s v="plays"/>
    <n v="1"/>
    <x v="3979"/>
    <d v="2015-03-29T15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s v="plays"/>
    <n v="1"/>
    <x v="3980"/>
    <d v="2014-07-05T09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s v="plays"/>
    <n v="1"/>
    <x v="3981"/>
    <d v="2016-07-16T23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  <n v="1"/>
    <x v="3982"/>
    <d v="2015-07-07T14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s v="plays"/>
    <n v="1"/>
    <x v="3983"/>
    <d v="2014-05-20T01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s v="plays"/>
    <n v="1"/>
    <x v="3984"/>
    <d v="2014-11-07T19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s v="plays"/>
    <n v="1"/>
    <x v="3985"/>
    <d v="2016-02-20T16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s v="plays"/>
    <n v="1"/>
    <x v="3986"/>
    <d v="2016-05-06T08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s v="plays"/>
    <n v="1"/>
    <x v="3987"/>
    <d v="2014-05-16T17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s v="plays"/>
    <n v="1"/>
    <x v="3988"/>
    <d v="2015-08-28T20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n v="1"/>
    <x v="3989"/>
    <d v="2015-11-08T13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s v="plays"/>
    <n v="1"/>
    <x v="3990"/>
    <d v="2016-03-02T11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  <n v="1"/>
    <x v="3991"/>
    <d v="2015-05-31T10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s v="plays"/>
    <n v="1"/>
    <x v="3992"/>
    <d v="2015-12-11T18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s v="plays"/>
    <n v="1"/>
    <x v="3993"/>
    <d v="2015-05-13T15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s v="plays"/>
    <n v="1"/>
    <x v="3994"/>
    <d v="2014-07-19T04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  <n v="1"/>
    <x v="3995"/>
    <d v="2015-02-14T06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s v="plays"/>
    <n v="1"/>
    <x v="3996"/>
    <d v="2014-11-20T11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n v="1"/>
    <x v="3997"/>
    <d v="2015-04-05T03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s v="plays"/>
    <n v="1"/>
    <x v="3998"/>
    <d v="2015-03-28T17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s v="plays"/>
    <n v="1"/>
    <x v="3999"/>
    <d v="2014-08-31T14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s v="plays"/>
    <n v="1"/>
    <x v="4000"/>
    <d v="2016-05-07T09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s v="plays"/>
    <n v="1"/>
    <x v="4001"/>
    <d v="2017-03-01T14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s v="plays"/>
    <n v="1"/>
    <x v="4002"/>
    <d v="2014-09-26T20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s v="plays"/>
    <n v="1"/>
    <x v="4003"/>
    <d v="2015-02-15T09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  <n v="1"/>
    <x v="4004"/>
    <d v="2014-10-07T22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s v="plays"/>
    <n v="1"/>
    <x v="4005"/>
    <d v="2014-10-20T14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s v="plays"/>
    <n v="1"/>
    <x v="4006"/>
    <d v="2016-02-16T13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s v="plays"/>
    <n v="1"/>
    <x v="4007"/>
    <d v="2014-08-26T11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  <n v="1"/>
    <x v="4008"/>
    <d v="2015-07-22T18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s v="plays"/>
    <n v="1"/>
    <x v="4009"/>
    <d v="2014-09-09T11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s v="plays"/>
    <n v="1"/>
    <x v="4010"/>
    <d v="2014-10-26T13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  <n v="1"/>
    <x v="4011"/>
    <d v="2015-01-28T08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n v="1"/>
    <x v="4012"/>
    <d v="2015-05-02T08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  <n v="1"/>
    <x v="4013"/>
    <d v="2015-02-16T02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n v="1"/>
    <x v="4014"/>
    <d v="2016-03-05T00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s v="plays"/>
    <n v="1"/>
    <x v="4015"/>
    <d v="2015-07-19T13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  <n v="1"/>
    <x v="4016"/>
    <d v="2014-09-17T15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s v="plays"/>
    <n v="1"/>
    <x v="4017"/>
    <d v="2014-09-04T11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s v="plays"/>
    <n v="1"/>
    <x v="4018"/>
    <d v="2016-10-07T16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s v="plays"/>
    <n v="1"/>
    <x v="4019"/>
    <d v="2016-04-15T11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s v="plays"/>
    <n v="1"/>
    <x v="4020"/>
    <d v="2015-03-23T22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s v="plays"/>
    <n v="1"/>
    <x v="4021"/>
    <d v="2014-10-26T16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s v="plays"/>
    <n v="1"/>
    <x v="4022"/>
    <d v="2015-01-31T21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n v="1"/>
    <x v="4023"/>
    <d v="2016-03-24T17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s v="plays"/>
    <n v="1"/>
    <x v="4024"/>
    <d v="2015-08-31T11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  <n v="1"/>
    <x v="4025"/>
    <d v="2015-07-26T00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n v="1"/>
    <x v="4026"/>
    <d v="2015-12-04T11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s v="plays"/>
    <n v="1"/>
    <x v="4027"/>
    <d v="2017-02-22T20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s v="plays"/>
    <n v="1"/>
    <x v="4028"/>
    <d v="2014-06-05T17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n v="1"/>
    <x v="4029"/>
    <d v="2015-12-13T19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s v="plays"/>
    <n v="1"/>
    <x v="4030"/>
    <d v="2016-02-03T13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n v="1"/>
    <x v="4031"/>
    <d v="2014-12-18T10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s v="plays"/>
    <n v="1"/>
    <x v="4032"/>
    <d v="2015-12-15T15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s v="plays"/>
    <n v="1"/>
    <x v="4033"/>
    <d v="2016-10-02T04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s v="plays"/>
    <n v="1"/>
    <x v="4034"/>
    <d v="2015-04-03T16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s v="plays"/>
    <n v="1"/>
    <x v="4035"/>
    <d v="2014-10-21T16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s v="plays"/>
    <n v="1"/>
    <x v="4036"/>
    <d v="2014-07-01T17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s v="plays"/>
    <n v="1"/>
    <x v="4037"/>
    <d v="2016-05-24T09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s v="plays"/>
    <n v="1"/>
    <x v="4038"/>
    <d v="2014-10-17T14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  <n v="1"/>
    <x v="4039"/>
    <d v="2015-12-01T00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s v="plays"/>
    <n v="1"/>
    <x v="4040"/>
    <d v="2015-07-17T22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s v="plays"/>
    <n v="1"/>
    <x v="4041"/>
    <d v="2016-09-06T06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s v="plays"/>
    <n v="1"/>
    <x v="4042"/>
    <d v="2015-01-20T14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n v="1"/>
    <x v="4043"/>
    <d v="2014-11-20T17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  <n v="1"/>
    <x v="4044"/>
    <d v="2015-04-10T00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s v="plays"/>
    <n v="1"/>
    <x v="4045"/>
    <d v="2014-08-20T23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s v="plays"/>
    <n v="1"/>
    <x v="4046"/>
    <d v="2014-10-22T10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  <n v="1"/>
    <x v="4047"/>
    <d v="2015-01-10T20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s v="plays"/>
    <n v="1"/>
    <x v="4048"/>
    <d v="2016-04-11T06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s v="plays"/>
    <n v="1"/>
    <x v="4049"/>
    <d v="2015-07-14T18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s v="plays"/>
    <n v="1"/>
    <x v="4050"/>
    <d v="2014-10-23T10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n v="1"/>
    <x v="4051"/>
    <d v="2014-05-09T01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s v="plays"/>
    <n v="1"/>
    <x v="4052"/>
    <d v="2014-10-13T16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  <n v="1"/>
    <x v="4053"/>
    <d v="2014-11-15T15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n v="1"/>
    <x v="4054"/>
    <d v="2016-09-30T23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s v="plays"/>
    <n v="1"/>
    <x v="4055"/>
    <d v="2014-06-19T10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s v="plays"/>
    <n v="1"/>
    <x v="4056"/>
    <d v="2016-07-03T14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s v="plays"/>
    <n v="1"/>
    <x v="4057"/>
    <d v="2015-11-25T18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s v="plays"/>
    <n v="1"/>
    <x v="4058"/>
    <d v="2016-03-31T22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s v="plays"/>
    <n v="1"/>
    <x v="4059"/>
    <d v="2014-09-15T22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s v="plays"/>
    <n v="1"/>
    <x v="4060"/>
    <d v="2014-06-23T11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n v="1"/>
    <x v="4061"/>
    <d v="2016-04-20T21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s v="plays"/>
    <n v="1"/>
    <x v="4062"/>
    <d v="2016-07-02T12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s v="plays"/>
    <n v="1"/>
    <x v="4063"/>
    <d v="2014-06-27T11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s v="plays"/>
    <n v="1"/>
    <x v="4064"/>
    <d v="2015-04-29T09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s v="plays"/>
    <n v="1"/>
    <x v="4065"/>
    <d v="2014-08-12T17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s v="plays"/>
    <n v="1"/>
    <x v="4066"/>
    <d v="2016-05-18T19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s v="plays"/>
    <n v="1"/>
    <x v="4067"/>
    <d v="2015-09-27T21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  <n v="1"/>
    <x v="4068"/>
    <d v="2017-01-13T18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s v="plays"/>
    <n v="1"/>
    <x v="4069"/>
    <d v="2015-02-28T07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  <n v="1"/>
    <x v="4070"/>
    <d v="2015-02-28T22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n v="1"/>
    <x v="4071"/>
    <d v="2016-12-26T14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  <n v="1"/>
    <x v="4072"/>
    <d v="2014-08-21T13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s v="plays"/>
    <n v="1"/>
    <x v="4073"/>
    <d v="2015-05-08T23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s v="plays"/>
    <n v="1"/>
    <x v="4074"/>
    <d v="2015-11-05T09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s v="plays"/>
    <n v="1"/>
    <x v="4075"/>
    <d v="2014-06-30T12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n v="1"/>
    <x v="4076"/>
    <d v="2014-10-21T14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  <n v="1"/>
    <x v="4077"/>
    <d v="2016-12-21T12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n v="1"/>
    <x v="4078"/>
    <d v="2017-01-27T13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s v="plays"/>
    <n v="1"/>
    <x v="4079"/>
    <d v="2016-06-19T17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n v="1"/>
    <x v="4080"/>
    <d v="2016-06-14T13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s v="plays"/>
    <n v="1"/>
    <x v="4081"/>
    <d v="2015-03-08T07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  <n v="1"/>
    <x v="4082"/>
    <d v="2015-11-14T18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s v="plays"/>
    <n v="1"/>
    <x v="4083"/>
    <d v="2016-01-14T13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s v="plays"/>
    <n v="1"/>
    <x v="4084"/>
    <d v="2016-10-09T05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s v="plays"/>
    <n v="1"/>
    <x v="4085"/>
    <d v="2015-03-23T22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  <n v="1"/>
    <x v="4086"/>
    <d v="2015-11-20T23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n v="1"/>
    <x v="4087"/>
    <d v="2016-07-17T12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  <n v="1"/>
    <x v="4088"/>
    <d v="2015-01-16T05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  <n v="1"/>
    <x v="4089"/>
    <d v="2015-05-31T12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s v="plays"/>
    <n v="1"/>
    <x v="4090"/>
    <d v="2015-08-07T10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s v="plays"/>
    <n v="1"/>
    <x v="4091"/>
    <d v="2015-01-16T07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s v="plays"/>
    <n v="1"/>
    <x v="4092"/>
    <d v="2015-04-04T22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  <n v="1"/>
    <x v="4093"/>
    <d v="2015-08-22T14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  <n v="1"/>
    <x v="4094"/>
    <d v="2014-10-21T23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s v="plays"/>
    <n v="1"/>
    <x v="4095"/>
    <d v="2016-12-18T19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s v="plays"/>
    <n v="1"/>
    <x v="4096"/>
    <d v="2017-02-28T03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n v="1"/>
    <x v="4097"/>
    <d v="2016-01-31T18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n v="1"/>
    <x v="4098"/>
    <d v="2016-06-04T12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s v="plays"/>
    <n v="1"/>
    <x v="4099"/>
    <d v="2016-09-02T15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n v="1"/>
    <x v="4100"/>
    <d v="2014-10-24T21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n v="1"/>
    <x v="4101"/>
    <d v="2017-01-25T16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s v="plays"/>
    <n v="1"/>
    <x v="4102"/>
    <d v="2016-05-15T15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s v="plays"/>
    <n v="1"/>
    <x v="4103"/>
    <d v="2015-08-26T13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s v="plays"/>
    <n v="1"/>
    <x v="4104"/>
    <d v="2016-10-27T01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s v="plays"/>
    <n v="1"/>
    <x v="4105"/>
    <d v="2016-12-25T19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s v="plays"/>
    <n v="1"/>
    <x v="4106"/>
    <d v="2015-04-01T20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s v="plays"/>
    <n v="1"/>
    <x v="4107"/>
    <d v="2014-09-24T17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s v="plays"/>
    <n v="1"/>
    <x v="4108"/>
    <d v="2017-03-03T00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n v="1"/>
    <x v="4109"/>
    <d v="2015-11-29T08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s v="plays"/>
    <n v="1"/>
    <x v="4110"/>
    <d v="2016-07-21T10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s v="plays"/>
    <n v="1"/>
    <x v="4111"/>
    <d v="2015-02-23T22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s v="plays"/>
    <n v="1"/>
    <x v="4112"/>
    <d v="2016-02-27T19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  <n v="1"/>
    <x v="4113"/>
    <d v="2016-01-08T01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axis="axisCol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dataField="1"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2"/>
    </i>
    <i>
      <x v="3"/>
    </i>
    <i>
      <x v="1"/>
    </i>
    <i t="grand">
      <x/>
    </i>
  </colItems>
  <pageFields count="1">
    <pageField fld="6" hier="-1"/>
  </pageFields>
  <dataFields count="1">
    <dataField name="Sum of Outcome" fld="18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axis="axisCol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dataField="1" showAll="0"/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 v="3"/>
    </i>
    <i>
      <x v="1"/>
    </i>
    <i>
      <x/>
    </i>
    <i>
      <x v="2"/>
    </i>
    <i t="grand">
      <x/>
    </i>
  </colItems>
  <pageFields count="2">
    <pageField fld="6" hier="-1"/>
    <pageField fld="16" hier="-1"/>
  </pageFields>
  <dataFields count="1">
    <dataField name="Sum of Outcome" fld="18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5">
        <item x="1"/>
        <item x="2"/>
        <item h="1"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3"/>
    </i>
    <i>
      <x v="1"/>
    </i>
    <i>
      <x/>
    </i>
    <i t="grand">
      <x/>
    </i>
  </colItems>
  <pageFields count="2">
    <pageField fld="16" hier="-1"/>
    <pageField fld="22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15"/>
  <sheetViews>
    <sheetView tabSelected="1" zoomScaleNormal="100" workbookViewId="0"/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3.44140625" bestFit="1" customWidth="1"/>
    <col min="16" max="16" width="12.44140625" bestFit="1" customWidth="1"/>
    <col min="17" max="17" width="10.77734375" bestFit="1" customWidth="1"/>
    <col min="18" max="18" width="11.6640625" bestFit="1" customWidth="1"/>
    <col min="19" max="19" width="16.6640625" bestFit="1" customWidth="1"/>
    <col min="20" max="20" width="22.109375" bestFit="1" customWidth="1"/>
    <col min="21" max="21" width="20.77734375" bestFit="1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8342</v>
      </c>
      <c r="T1" s="1" t="s">
        <v>8386</v>
      </c>
      <c r="U1" s="1" t="s">
        <v>8387</v>
      </c>
    </row>
    <row r="2" spans="1:21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tr">
        <f>LEFT(N2,FIND("/",N2)-1)</f>
        <v>film &amp; video</v>
      </c>
      <c r="R2" t="str">
        <f>RIGHT(N2,LEN(N2)-FIND("/",N2))</f>
        <v>television</v>
      </c>
      <c r="S2">
        <v>1</v>
      </c>
      <c r="T2" s="11">
        <f>(((J2/60)/60)/24)+DATE(1970,1,1)+(-5/24)</f>
        <v>42176.798738425925</v>
      </c>
      <c r="U2" s="11">
        <f>(((I2/60)/60)/24)+DATE(1970,1,1)+(-5/24)</f>
        <v>42207.916666666664</v>
      </c>
    </row>
    <row r="3" spans="1:21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RIGHT(N3,LEN(N3)-FIND("/",N3))</f>
        <v>television</v>
      </c>
      <c r="S3">
        <v>1</v>
      </c>
      <c r="T3" s="11">
        <f t="shared" ref="T3:T66" si="4">(((J3/60)/60)/24)+DATE(1970,1,1)+(-5/24)</f>
        <v>42766.392164351848</v>
      </c>
      <c r="U3" s="11">
        <f t="shared" ref="U3:U66" si="5">(((I3/60)/60)/24)+DATE(1970,1,1)+(-5/24)</f>
        <v>42796.392164351848</v>
      </c>
    </row>
    <row r="4" spans="1:21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  <c r="S4">
        <v>1</v>
      </c>
      <c r="T4" s="11">
        <f t="shared" si="4"/>
        <v>42405.494016203702</v>
      </c>
      <c r="U4" s="11">
        <f t="shared" si="5"/>
        <v>42415.494016203702</v>
      </c>
    </row>
    <row r="5" spans="1:21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>
        <v>1</v>
      </c>
      <c r="T5" s="11">
        <f t="shared" si="4"/>
        <v>41828.306793981479</v>
      </c>
      <c r="U5" s="11">
        <f t="shared" si="5"/>
        <v>41858.306793981479</v>
      </c>
    </row>
    <row r="6" spans="1:21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>
        <v>1</v>
      </c>
      <c r="T6" s="11">
        <f t="shared" si="4"/>
        <v>42327.625914351847</v>
      </c>
      <c r="U6" s="11">
        <f t="shared" si="5"/>
        <v>42357.625914351847</v>
      </c>
    </row>
    <row r="7" spans="1:21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>
        <v>1</v>
      </c>
      <c r="T7" s="11">
        <f t="shared" si="4"/>
        <v>42563.724618055552</v>
      </c>
      <c r="U7" s="11">
        <f t="shared" si="5"/>
        <v>42580.024305555555</v>
      </c>
    </row>
    <row r="8" spans="1:21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>
        <v>1</v>
      </c>
      <c r="T8" s="11">
        <f t="shared" si="4"/>
        <v>41793.864004629628</v>
      </c>
      <c r="U8" s="11">
        <f t="shared" si="5"/>
        <v>41803.864004629628</v>
      </c>
    </row>
    <row r="9" spans="1:21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>
        <v>1</v>
      </c>
      <c r="T9" s="11">
        <f t="shared" si="4"/>
        <v>42515.838738425926</v>
      </c>
      <c r="U9" s="11">
        <f t="shared" si="5"/>
        <v>42555.838738425926</v>
      </c>
    </row>
    <row r="10" spans="1:21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>
        <v>1</v>
      </c>
      <c r="T10" s="11">
        <f t="shared" si="4"/>
        <v>42468.736249999994</v>
      </c>
      <c r="U10" s="11">
        <f t="shared" si="5"/>
        <v>42475.666666666664</v>
      </c>
    </row>
    <row r="11" spans="1:21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>
        <v>1</v>
      </c>
      <c r="T11" s="11">
        <f t="shared" si="4"/>
        <v>42446.895185185182</v>
      </c>
      <c r="U11" s="11">
        <f t="shared" si="5"/>
        <v>42476.895185185182</v>
      </c>
    </row>
    <row r="12" spans="1:21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>
        <v>1</v>
      </c>
      <c r="T12" s="11">
        <f t="shared" si="4"/>
        <v>41779.859710648147</v>
      </c>
      <c r="U12" s="11">
        <f t="shared" si="5"/>
        <v>41814.859710648147</v>
      </c>
    </row>
    <row r="13" spans="1:21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>
        <v>1</v>
      </c>
      <c r="T13" s="11">
        <f t="shared" si="4"/>
        <v>42572.570162037031</v>
      </c>
      <c r="U13" s="11">
        <f t="shared" si="5"/>
        <v>42603.916666666664</v>
      </c>
    </row>
    <row r="14" spans="1:21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>
        <v>1</v>
      </c>
      <c r="T14" s="11">
        <f t="shared" si="4"/>
        <v>41791.504918981482</v>
      </c>
      <c r="U14" s="11">
        <f t="shared" si="5"/>
        <v>41835.916666666664</v>
      </c>
    </row>
    <row r="15" spans="1:21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>
        <v>1</v>
      </c>
      <c r="T15" s="11">
        <f t="shared" si="4"/>
        <v>42508.468854166662</v>
      </c>
      <c r="U15" s="11">
        <f t="shared" si="5"/>
        <v>42544.643749999996</v>
      </c>
    </row>
    <row r="16" spans="1:21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>
        <v>1</v>
      </c>
      <c r="T16" s="11">
        <f t="shared" si="4"/>
        <v>41807.818148148144</v>
      </c>
      <c r="U16" s="11">
        <f t="shared" si="5"/>
        <v>41833.374305555553</v>
      </c>
    </row>
    <row r="17" spans="1:21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>
        <v>1</v>
      </c>
      <c r="T17" s="11">
        <f t="shared" si="4"/>
        <v>42256.183541666665</v>
      </c>
      <c r="U17" s="11">
        <f t="shared" si="5"/>
        <v>42274.634722222218</v>
      </c>
    </row>
    <row r="18" spans="1:21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>
        <v>1</v>
      </c>
      <c r="T18" s="11">
        <f t="shared" si="4"/>
        <v>41760.588090277779</v>
      </c>
      <c r="U18" s="11">
        <f t="shared" si="5"/>
        <v>41806.020833333328</v>
      </c>
    </row>
    <row r="19" spans="1:21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>
        <v>1</v>
      </c>
      <c r="T19" s="11">
        <f t="shared" si="4"/>
        <v>41917.523402777777</v>
      </c>
      <c r="U19" s="11">
        <f t="shared" si="5"/>
        <v>41947.565069444441</v>
      </c>
    </row>
    <row r="20" spans="1:21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>
        <v>1</v>
      </c>
      <c r="T20" s="11">
        <f t="shared" si="4"/>
        <v>41869.333981481483</v>
      </c>
      <c r="U20" s="11">
        <f t="shared" si="5"/>
        <v>41899.333981481483</v>
      </c>
    </row>
    <row r="21" spans="1:21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>
        <v>1</v>
      </c>
      <c r="T21" s="11">
        <f t="shared" si="4"/>
        <v>42175.608032407406</v>
      </c>
      <c r="U21" s="11">
        <f t="shared" si="5"/>
        <v>42205.608032407406</v>
      </c>
    </row>
    <row r="22" spans="1:21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  <c r="S22">
        <v>1</v>
      </c>
      <c r="T22" s="11">
        <f t="shared" si="4"/>
        <v>42200.549907407411</v>
      </c>
      <c r="U22" s="11">
        <f t="shared" si="5"/>
        <v>42260.549907407411</v>
      </c>
    </row>
    <row r="23" spans="1:21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>
        <v>1</v>
      </c>
      <c r="T23" s="11">
        <f t="shared" si="4"/>
        <v>41878.418854166666</v>
      </c>
      <c r="U23" s="11">
        <f t="shared" si="5"/>
        <v>41908.418854166666</v>
      </c>
    </row>
    <row r="24" spans="1:21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  <c r="S24">
        <v>1</v>
      </c>
      <c r="T24" s="11">
        <f t="shared" si="4"/>
        <v>41989.703009259254</v>
      </c>
      <c r="U24" s="11">
        <f t="shared" si="5"/>
        <v>42005.124305555553</v>
      </c>
    </row>
    <row r="25" spans="1:21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>
        <v>1</v>
      </c>
      <c r="T25" s="11">
        <f t="shared" si="4"/>
        <v>42097.570613425924</v>
      </c>
      <c r="U25" s="11">
        <f t="shared" si="5"/>
        <v>42124.430555555555</v>
      </c>
    </row>
    <row r="26" spans="1:21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>
        <v>1</v>
      </c>
      <c r="T26" s="11">
        <f t="shared" si="4"/>
        <v>42229.611840277772</v>
      </c>
      <c r="U26" s="11">
        <f t="shared" si="5"/>
        <v>42262.61041666667</v>
      </c>
    </row>
    <row r="27" spans="1:21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>
        <v>1</v>
      </c>
      <c r="T27" s="11">
        <f t="shared" si="4"/>
        <v>42317.816678240742</v>
      </c>
      <c r="U27" s="11">
        <f t="shared" si="5"/>
        <v>42377.816678240742</v>
      </c>
    </row>
    <row r="28" spans="1:21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>
        <v>1</v>
      </c>
      <c r="T28" s="11">
        <f t="shared" si="4"/>
        <v>41828.307222222218</v>
      </c>
      <c r="U28" s="11">
        <f t="shared" si="5"/>
        <v>41868.307222222218</v>
      </c>
    </row>
    <row r="29" spans="1:21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>
        <v>1</v>
      </c>
      <c r="T29" s="11">
        <f t="shared" si="4"/>
        <v>41928.956400462957</v>
      </c>
      <c r="U29" s="11">
        <f t="shared" si="5"/>
        <v>41958.998067129629</v>
      </c>
    </row>
    <row r="30" spans="1:21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>
        <v>1</v>
      </c>
      <c r="T30" s="11">
        <f t="shared" si="4"/>
        <v>42324.755601851844</v>
      </c>
      <c r="U30" s="11">
        <f t="shared" si="5"/>
        <v>42354.755601851844</v>
      </c>
    </row>
    <row r="31" spans="1:21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>
        <v>1</v>
      </c>
      <c r="T31" s="11">
        <f t="shared" si="4"/>
        <v>41812.464907407404</v>
      </c>
      <c r="U31" s="11">
        <f t="shared" si="5"/>
        <v>41842.464907407404</v>
      </c>
    </row>
    <row r="32" spans="1:21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>
        <v>1</v>
      </c>
      <c r="T32" s="11">
        <f t="shared" si="4"/>
        <v>41842.084664351853</v>
      </c>
      <c r="U32" s="11">
        <f t="shared" si="5"/>
        <v>41872.084664351853</v>
      </c>
    </row>
    <row r="33" spans="1:21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  <c r="S33">
        <v>1</v>
      </c>
      <c r="T33" s="11">
        <f t="shared" si="4"/>
        <v>42376.583726851844</v>
      </c>
      <c r="U33" s="11">
        <f t="shared" si="5"/>
        <v>42394.583726851844</v>
      </c>
    </row>
    <row r="34" spans="1:21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>
        <v>1</v>
      </c>
      <c r="T34" s="11">
        <f t="shared" si="4"/>
        <v>42461.419178240736</v>
      </c>
      <c r="U34" s="11">
        <f t="shared" si="5"/>
        <v>42502.957638888889</v>
      </c>
    </row>
    <row r="35" spans="1:21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  <c r="S35">
        <v>1</v>
      </c>
      <c r="T35" s="11">
        <f t="shared" si="4"/>
        <v>42286.452557870369</v>
      </c>
      <c r="U35" s="11">
        <f t="shared" si="5"/>
        <v>42316.49422453704</v>
      </c>
    </row>
    <row r="36" spans="1:21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>
        <v>1</v>
      </c>
      <c r="T36" s="11">
        <f t="shared" si="4"/>
        <v>41841.113437499997</v>
      </c>
      <c r="U36" s="11">
        <f t="shared" si="5"/>
        <v>41856.113437499997</v>
      </c>
    </row>
    <row r="37" spans="1:21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>
        <v>1</v>
      </c>
      <c r="T37" s="11">
        <f t="shared" si="4"/>
        <v>42098.083495370367</v>
      </c>
      <c r="U37" s="11">
        <f t="shared" si="5"/>
        <v>42121.791666666664</v>
      </c>
    </row>
    <row r="38" spans="1:21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>
        <v>1</v>
      </c>
      <c r="T38" s="11">
        <f t="shared" si="4"/>
        <v>42068.098668981482</v>
      </c>
      <c r="U38" s="11">
        <f t="shared" si="5"/>
        <v>42098.05700231481</v>
      </c>
    </row>
    <row r="39" spans="1:21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>
        <v>1</v>
      </c>
      <c r="T39" s="11">
        <f t="shared" si="4"/>
        <v>42032.484710648147</v>
      </c>
      <c r="U39" s="11">
        <f t="shared" si="5"/>
        <v>42062.484710648147</v>
      </c>
    </row>
    <row r="40" spans="1:21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>
        <v>1</v>
      </c>
      <c r="T40" s="11">
        <f t="shared" si="4"/>
        <v>41374.848888888882</v>
      </c>
      <c r="U40" s="11">
        <f t="shared" si="5"/>
        <v>41404.848888888882</v>
      </c>
    </row>
    <row r="41" spans="1:21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>
        <v>1</v>
      </c>
      <c r="T41" s="11">
        <f t="shared" si="4"/>
        <v>41753.838749999995</v>
      </c>
      <c r="U41" s="11">
        <f t="shared" si="5"/>
        <v>41784.749305555553</v>
      </c>
    </row>
    <row r="42" spans="1:21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  <c r="S42">
        <v>1</v>
      </c>
      <c r="T42" s="11">
        <f t="shared" si="4"/>
        <v>41789.005648148144</v>
      </c>
      <c r="U42" s="11">
        <f t="shared" si="5"/>
        <v>41808.958333333328</v>
      </c>
    </row>
    <row r="43" spans="1:21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>
        <v>1</v>
      </c>
      <c r="T43" s="11">
        <f t="shared" si="4"/>
        <v>41887.360578703701</v>
      </c>
      <c r="U43" s="11">
        <f t="shared" si="5"/>
        <v>41917.360578703701</v>
      </c>
    </row>
    <row r="44" spans="1:21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>
        <v>1</v>
      </c>
      <c r="T44" s="11">
        <f t="shared" si="4"/>
        <v>41971.430856481478</v>
      </c>
      <c r="U44" s="11">
        <f t="shared" si="5"/>
        <v>42001.430856481478</v>
      </c>
    </row>
    <row r="45" spans="1:21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>
        <v>1</v>
      </c>
      <c r="T45" s="11">
        <f t="shared" si="4"/>
        <v>41802.582013888888</v>
      </c>
      <c r="U45" s="11">
        <f t="shared" si="5"/>
        <v>41832.791666666664</v>
      </c>
    </row>
    <row r="46" spans="1:21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>
        <v>1</v>
      </c>
      <c r="T46" s="11">
        <f t="shared" si="4"/>
        <v>41873.890474537038</v>
      </c>
      <c r="U46" s="11">
        <f t="shared" si="5"/>
        <v>41918.890474537038</v>
      </c>
    </row>
    <row r="47" spans="1:21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>
        <v>1</v>
      </c>
      <c r="T47" s="11">
        <f t="shared" si="4"/>
        <v>42457.415590277778</v>
      </c>
      <c r="U47" s="11">
        <f t="shared" si="5"/>
        <v>42487.415590277778</v>
      </c>
    </row>
    <row r="48" spans="1:21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>
        <v>1</v>
      </c>
      <c r="T48" s="11">
        <f t="shared" si="4"/>
        <v>42323.756643518522</v>
      </c>
      <c r="U48" s="11">
        <f t="shared" si="5"/>
        <v>42353.756643518522</v>
      </c>
    </row>
    <row r="49" spans="1:21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>
        <v>1</v>
      </c>
      <c r="T49" s="11">
        <f t="shared" si="4"/>
        <v>41932.611192129625</v>
      </c>
      <c r="U49" s="11">
        <f t="shared" si="5"/>
        <v>41992.652858796289</v>
      </c>
    </row>
    <row r="50" spans="1:21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>
        <v>1</v>
      </c>
      <c r="T50" s="11">
        <f t="shared" si="4"/>
        <v>42033.308564814812</v>
      </c>
      <c r="U50" s="11">
        <f t="shared" si="5"/>
        <v>42064.291666666664</v>
      </c>
    </row>
    <row r="51" spans="1:21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>
        <v>1</v>
      </c>
      <c r="T51" s="11">
        <f t="shared" si="4"/>
        <v>42270.968113425923</v>
      </c>
      <c r="U51" s="11">
        <f t="shared" si="5"/>
        <v>42300.968113425923</v>
      </c>
    </row>
    <row r="52" spans="1:21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>
        <v>1</v>
      </c>
      <c r="T52" s="11">
        <f t="shared" si="4"/>
        <v>41995.544652777775</v>
      </c>
      <c r="U52" s="11">
        <f t="shared" si="5"/>
        <v>42034.499999999993</v>
      </c>
    </row>
    <row r="53" spans="1:21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>
        <v>1</v>
      </c>
      <c r="T53" s="11">
        <f t="shared" si="4"/>
        <v>42196.720335648148</v>
      </c>
      <c r="U53" s="11">
        <f t="shared" si="5"/>
        <v>42226.720335648148</v>
      </c>
    </row>
    <row r="54" spans="1:21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>
        <v>1</v>
      </c>
      <c r="T54" s="11">
        <f t="shared" si="4"/>
        <v>41807.493587962963</v>
      </c>
      <c r="U54" s="11">
        <f t="shared" si="5"/>
        <v>41837.493587962963</v>
      </c>
    </row>
    <row r="55" spans="1:21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>
        <v>1</v>
      </c>
      <c r="T55" s="11">
        <f t="shared" si="4"/>
        <v>41719.340798611105</v>
      </c>
      <c r="U55" s="11">
        <f t="shared" si="5"/>
        <v>41733.708333333328</v>
      </c>
    </row>
    <row r="56" spans="1:21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>
        <v>1</v>
      </c>
      <c r="T56" s="11">
        <f t="shared" si="4"/>
        <v>42333.504872685182</v>
      </c>
      <c r="U56" s="11">
        <f t="shared" si="5"/>
        <v>42363.504872685182</v>
      </c>
    </row>
    <row r="57" spans="1:21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>
        <v>1</v>
      </c>
      <c r="T57" s="11">
        <f t="shared" si="4"/>
        <v>42496.760601851849</v>
      </c>
      <c r="U57" s="11">
        <f t="shared" si="5"/>
        <v>42517.760601851849</v>
      </c>
    </row>
    <row r="58" spans="1:21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>
        <v>1</v>
      </c>
      <c r="T58" s="11">
        <f t="shared" si="4"/>
        <v>42149.340555555551</v>
      </c>
      <c r="U58" s="11">
        <f t="shared" si="5"/>
        <v>42163.458333333336</v>
      </c>
    </row>
    <row r="59" spans="1:21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>
        <v>1</v>
      </c>
      <c r="T59" s="11">
        <f t="shared" si="4"/>
        <v>42089.624560185184</v>
      </c>
      <c r="U59" s="11">
        <f t="shared" si="5"/>
        <v>42119.624560185184</v>
      </c>
    </row>
    <row r="60" spans="1:21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>
        <v>1</v>
      </c>
      <c r="T60" s="11">
        <f t="shared" si="4"/>
        <v>41932.536712962959</v>
      </c>
      <c r="U60" s="11">
        <f t="shared" si="5"/>
        <v>41962.578379629624</v>
      </c>
    </row>
    <row r="61" spans="1:21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>
        <v>1</v>
      </c>
      <c r="T61" s="11">
        <f t="shared" si="4"/>
        <v>42230.027500000004</v>
      </c>
      <c r="U61" s="11">
        <f t="shared" si="5"/>
        <v>42261.666666666664</v>
      </c>
    </row>
    <row r="62" spans="1:21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>
        <v>1</v>
      </c>
      <c r="T62" s="11">
        <f t="shared" si="4"/>
        <v>41701.693483796291</v>
      </c>
      <c r="U62" s="11">
        <f t="shared" si="5"/>
        <v>41720.791666666664</v>
      </c>
    </row>
    <row r="63" spans="1:21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>
        <v>1</v>
      </c>
      <c r="T63" s="11">
        <f t="shared" si="4"/>
        <v>41409.605983796297</v>
      </c>
      <c r="U63" s="11">
        <f t="shared" si="5"/>
        <v>41431.605983796297</v>
      </c>
    </row>
    <row r="64" spans="1:21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>
        <v>1</v>
      </c>
      <c r="T64" s="11">
        <f t="shared" si="4"/>
        <v>41311.591180555552</v>
      </c>
      <c r="U64" s="11">
        <f t="shared" si="5"/>
        <v>41336.591180555552</v>
      </c>
    </row>
    <row r="65" spans="1:21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>
        <v>1</v>
      </c>
      <c r="T65" s="11">
        <f t="shared" si="4"/>
        <v>41612.703854166662</v>
      </c>
      <c r="U65" s="11">
        <f t="shared" si="5"/>
        <v>41635.999305555553</v>
      </c>
    </row>
    <row r="66" spans="1:21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>
        <v>1</v>
      </c>
      <c r="T66" s="11">
        <f t="shared" si="4"/>
        <v>41432.809965277775</v>
      </c>
      <c r="U66" s="11">
        <f t="shared" si="5"/>
        <v>41462.809965277775</v>
      </c>
    </row>
    <row r="67" spans="1:21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6">E67/D67</f>
        <v>1.0752857142857142</v>
      </c>
      <c r="P67" s="6">
        <f t="shared" ref="P67:P130" si="7">E67/L67</f>
        <v>132.05263157894737</v>
      </c>
      <c r="Q67" t="str">
        <f t="shared" ref="Q67:Q130" si="8">LEFT(N67,FIND("/",N67)-1)</f>
        <v>film &amp; video</v>
      </c>
      <c r="R67" t="str">
        <f t="shared" ref="R67:R130" si="9">RIGHT(N67,LEN(N67)-FIND("/",N67))</f>
        <v>shorts</v>
      </c>
      <c r="S67">
        <v>1</v>
      </c>
      <c r="T67" s="11">
        <f t="shared" ref="T67:T130" si="10">(((J67/60)/60)/24)+DATE(1970,1,1)+(-5/24)</f>
        <v>41835.612893518519</v>
      </c>
      <c r="U67" s="11">
        <f t="shared" ref="U67:U130" si="11">(((I67/60)/60)/24)+DATE(1970,1,1)+(-5/24)</f>
        <v>41862.040972222218</v>
      </c>
    </row>
    <row r="68" spans="1:21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1.1859999999999999</v>
      </c>
      <c r="P68" s="6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>
        <v>1</v>
      </c>
      <c r="T68" s="11">
        <f t="shared" si="10"/>
        <v>42539.641435185178</v>
      </c>
      <c r="U68" s="11">
        <f t="shared" si="11"/>
        <v>42569.641435185178</v>
      </c>
    </row>
    <row r="69" spans="1:21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1.1625000000000001</v>
      </c>
      <c r="P69" s="6">
        <f t="shared" si="7"/>
        <v>116.25</v>
      </c>
      <c r="Q69" t="str">
        <f t="shared" si="8"/>
        <v>film &amp; video</v>
      </c>
      <c r="R69" t="str">
        <f t="shared" si="9"/>
        <v>shorts</v>
      </c>
      <c r="S69">
        <v>1</v>
      </c>
      <c r="T69" s="11">
        <f t="shared" si="10"/>
        <v>41075.375046296293</v>
      </c>
      <c r="U69" s="11">
        <f t="shared" si="11"/>
        <v>41105.375046296293</v>
      </c>
    </row>
    <row r="70" spans="1:21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1.2716666666666667</v>
      </c>
      <c r="P70" s="6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>
        <v>1</v>
      </c>
      <c r="T70" s="11">
        <f t="shared" si="10"/>
        <v>41663.36100694444</v>
      </c>
      <c r="U70" s="11">
        <f t="shared" si="11"/>
        <v>41693.36100694444</v>
      </c>
    </row>
    <row r="71" spans="1:21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1.109423</v>
      </c>
      <c r="P71" s="6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>
        <v>1</v>
      </c>
      <c r="T71" s="11">
        <f t="shared" si="10"/>
        <v>40785.979456018518</v>
      </c>
      <c r="U71" s="11">
        <f t="shared" si="11"/>
        <v>40818.082638888889</v>
      </c>
    </row>
    <row r="72" spans="1:21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1.272</v>
      </c>
      <c r="P72" s="6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>
        <v>1</v>
      </c>
      <c r="T72" s="11">
        <f t="shared" si="10"/>
        <v>40730.688020833331</v>
      </c>
      <c r="U72" s="11">
        <f t="shared" si="11"/>
        <v>40790.688020833331</v>
      </c>
    </row>
    <row r="73" spans="1:21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1.2394444444444443</v>
      </c>
      <c r="P73" s="6">
        <f t="shared" si="7"/>
        <v>69.71875</v>
      </c>
      <c r="Q73" t="str">
        <f t="shared" si="8"/>
        <v>film &amp; video</v>
      </c>
      <c r="R73" t="str">
        <f t="shared" si="9"/>
        <v>shorts</v>
      </c>
      <c r="S73">
        <v>1</v>
      </c>
      <c r="T73" s="11">
        <f t="shared" si="10"/>
        <v>40997.063159722216</v>
      </c>
      <c r="U73" s="11">
        <f t="shared" si="11"/>
        <v>41057.063159722216</v>
      </c>
    </row>
    <row r="74" spans="1:21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1.084090909090909</v>
      </c>
      <c r="P74" s="6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>
        <v>1</v>
      </c>
      <c r="T74" s="11">
        <f t="shared" si="10"/>
        <v>41207.801863425921</v>
      </c>
      <c r="U74" s="11">
        <f t="shared" si="11"/>
        <v>41227.791666666664</v>
      </c>
    </row>
    <row r="75" spans="1:21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</v>
      </c>
      <c r="P75" s="6">
        <f t="shared" si="7"/>
        <v>50</v>
      </c>
      <c r="Q75" t="str">
        <f t="shared" si="8"/>
        <v>film &amp; video</v>
      </c>
      <c r="R75" t="str">
        <f t="shared" si="9"/>
        <v>shorts</v>
      </c>
      <c r="S75">
        <v>1</v>
      </c>
      <c r="T75" s="11">
        <f t="shared" si="10"/>
        <v>40587.548425925925</v>
      </c>
      <c r="U75" s="11">
        <f t="shared" si="11"/>
        <v>40665.957638888889</v>
      </c>
    </row>
    <row r="76" spans="1:21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1.1293199999999999</v>
      </c>
      <c r="P76" s="6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>
        <v>1</v>
      </c>
      <c r="T76" s="11">
        <f t="shared" si="10"/>
        <v>42360.278877314813</v>
      </c>
      <c r="U76" s="11">
        <f t="shared" si="11"/>
        <v>42390.278877314813</v>
      </c>
    </row>
    <row r="77" spans="1:21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1.1542857142857144</v>
      </c>
      <c r="P77" s="6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>
        <v>1</v>
      </c>
      <c r="T77" s="11">
        <f t="shared" si="10"/>
        <v>41357.000833333332</v>
      </c>
      <c r="U77" s="11">
        <f t="shared" si="11"/>
        <v>41387.000833333332</v>
      </c>
    </row>
    <row r="78" spans="1:21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1.5333333333333334</v>
      </c>
      <c r="P78" s="6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>
        <v>1</v>
      </c>
      <c r="T78" s="11">
        <f t="shared" si="10"/>
        <v>40844.483310185184</v>
      </c>
      <c r="U78" s="11">
        <f t="shared" si="11"/>
        <v>40904.524976851848</v>
      </c>
    </row>
    <row r="79" spans="1:21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3.9249999999999998</v>
      </c>
      <c r="P79" s="6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>
        <v>1</v>
      </c>
      <c r="T79" s="11">
        <f t="shared" si="10"/>
        <v>40996.936539351853</v>
      </c>
      <c r="U79" s="11">
        <f t="shared" si="11"/>
        <v>41049.915972222218</v>
      </c>
    </row>
    <row r="80" spans="1:21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27.02</v>
      </c>
      <c r="P80" s="6">
        <f t="shared" si="7"/>
        <v>38.6</v>
      </c>
      <c r="Q80" t="str">
        <f t="shared" si="8"/>
        <v>film &amp; video</v>
      </c>
      <c r="R80" t="str">
        <f t="shared" si="9"/>
        <v>shorts</v>
      </c>
      <c r="S80">
        <v>1</v>
      </c>
      <c r="T80" s="11">
        <f t="shared" si="10"/>
        <v>42604.522233796299</v>
      </c>
      <c r="U80" s="11">
        <f t="shared" si="11"/>
        <v>42614.522233796299</v>
      </c>
    </row>
    <row r="81" spans="1:21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1.27</v>
      </c>
      <c r="P81" s="6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>
        <v>1</v>
      </c>
      <c r="T81" s="11">
        <f t="shared" si="10"/>
        <v>41724.568206018514</v>
      </c>
      <c r="U81" s="11">
        <f t="shared" si="11"/>
        <v>41754.568206018514</v>
      </c>
    </row>
    <row r="82" spans="1:21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1.0725</v>
      </c>
      <c r="P82" s="6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>
        <v>1</v>
      </c>
      <c r="T82" s="11">
        <f t="shared" si="10"/>
        <v>41582.875648148147</v>
      </c>
      <c r="U82" s="11">
        <f t="shared" si="11"/>
        <v>41617.875648148147</v>
      </c>
    </row>
    <row r="83" spans="1:21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1.98</v>
      </c>
      <c r="P83" s="6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>
        <v>1</v>
      </c>
      <c r="T83" s="11">
        <f t="shared" si="10"/>
        <v>41099.950543981482</v>
      </c>
      <c r="U83" s="11">
        <f t="shared" si="11"/>
        <v>41103.91805555555</v>
      </c>
    </row>
    <row r="84" spans="1:21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1.0001249999999999</v>
      </c>
      <c r="P84" s="6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>
        <v>1</v>
      </c>
      <c r="T84" s="11">
        <f t="shared" si="10"/>
        <v>40795.611817129626</v>
      </c>
      <c r="U84" s="11">
        <f t="shared" si="11"/>
        <v>40825.611817129626</v>
      </c>
    </row>
    <row r="85" spans="1:21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1.0249999999999999</v>
      </c>
      <c r="P85" s="6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>
        <v>1</v>
      </c>
      <c r="T85" s="11">
        <f t="shared" si="10"/>
        <v>42042.407280092586</v>
      </c>
      <c r="U85" s="11">
        <f t="shared" si="11"/>
        <v>42057.270833333336</v>
      </c>
    </row>
    <row r="86" spans="1:21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</v>
      </c>
      <c r="P86" s="6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>
        <v>1</v>
      </c>
      <c r="T86" s="11">
        <f t="shared" si="10"/>
        <v>40648.54960648148</v>
      </c>
      <c r="U86" s="11">
        <f t="shared" si="11"/>
        <v>40678.54960648148</v>
      </c>
    </row>
    <row r="87" spans="1:21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1.2549999999999999</v>
      </c>
      <c r="P87" s="6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>
        <v>1</v>
      </c>
      <c r="T87" s="11">
        <f t="shared" si="10"/>
        <v>40778.917094907403</v>
      </c>
      <c r="U87" s="11">
        <f t="shared" si="11"/>
        <v>40808.917094907403</v>
      </c>
    </row>
    <row r="88" spans="1:21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1.0646666666666667</v>
      </c>
      <c r="P88" s="6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>
        <v>1</v>
      </c>
      <c r="T88" s="11">
        <f t="shared" si="10"/>
        <v>42291.347743055558</v>
      </c>
      <c r="U88" s="11">
        <f t="shared" si="11"/>
        <v>42365.389409722215</v>
      </c>
    </row>
    <row r="89" spans="1:21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1.046</v>
      </c>
      <c r="P89" s="6">
        <f t="shared" si="7"/>
        <v>104.6</v>
      </c>
      <c r="Q89" t="str">
        <f t="shared" si="8"/>
        <v>film &amp; video</v>
      </c>
      <c r="R89" t="str">
        <f t="shared" si="9"/>
        <v>shorts</v>
      </c>
      <c r="S89">
        <v>1</v>
      </c>
      <c r="T89" s="11">
        <f t="shared" si="10"/>
        <v>40322.331053240734</v>
      </c>
      <c r="U89" s="11">
        <f t="shared" si="11"/>
        <v>40331.861805555556</v>
      </c>
    </row>
    <row r="90" spans="1:21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1.0285714285714285</v>
      </c>
      <c r="P90" s="6">
        <f t="shared" si="7"/>
        <v>60</v>
      </c>
      <c r="Q90" t="str">
        <f t="shared" si="8"/>
        <v>film &amp; video</v>
      </c>
      <c r="R90" t="str">
        <f t="shared" si="9"/>
        <v>shorts</v>
      </c>
      <c r="S90">
        <v>1</v>
      </c>
      <c r="T90" s="11">
        <f t="shared" si="10"/>
        <v>41786.450590277775</v>
      </c>
      <c r="U90" s="11">
        <f t="shared" si="11"/>
        <v>41812.450590277775</v>
      </c>
    </row>
    <row r="91" spans="1:21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1.1506666666666667</v>
      </c>
      <c r="P91" s="6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>
        <v>1</v>
      </c>
      <c r="T91" s="11">
        <f t="shared" si="10"/>
        <v>41402.543888888889</v>
      </c>
      <c r="U91" s="11">
        <f t="shared" si="11"/>
        <v>41427.543888888889</v>
      </c>
    </row>
    <row r="92" spans="1:21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1.004</v>
      </c>
      <c r="P92" s="6">
        <f t="shared" si="7"/>
        <v>31.375</v>
      </c>
      <c r="Q92" t="str">
        <f t="shared" si="8"/>
        <v>film &amp; video</v>
      </c>
      <c r="R92" t="str">
        <f t="shared" si="9"/>
        <v>shorts</v>
      </c>
      <c r="S92">
        <v>1</v>
      </c>
      <c r="T92" s="11">
        <f t="shared" si="10"/>
        <v>40706.089108796295</v>
      </c>
      <c r="U92" s="11">
        <f t="shared" si="11"/>
        <v>40736.089108796295</v>
      </c>
    </row>
    <row r="93" spans="1:21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1.2</v>
      </c>
      <c r="P93" s="6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>
        <v>1</v>
      </c>
      <c r="T93" s="11">
        <f t="shared" si="10"/>
        <v>40619.194027777776</v>
      </c>
      <c r="U93" s="11">
        <f t="shared" si="11"/>
        <v>40680.194027777776</v>
      </c>
    </row>
    <row r="94" spans="1:21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1.052</v>
      </c>
      <c r="P94" s="6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>
        <v>1</v>
      </c>
      <c r="T94" s="11">
        <f t="shared" si="10"/>
        <v>42720.990543981483</v>
      </c>
      <c r="U94" s="11">
        <f t="shared" si="11"/>
        <v>42767.124999999993</v>
      </c>
    </row>
    <row r="95" spans="1:21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1.1060000000000001</v>
      </c>
      <c r="P95" s="6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>
        <v>1</v>
      </c>
      <c r="T95" s="11">
        <f t="shared" si="10"/>
        <v>41065.649733796294</v>
      </c>
      <c r="U95" s="11">
        <f t="shared" si="11"/>
        <v>41093.666666666664</v>
      </c>
    </row>
    <row r="96" spans="1:21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1.04</v>
      </c>
      <c r="P96" s="6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>
        <v>1</v>
      </c>
      <c r="T96" s="11">
        <f t="shared" si="10"/>
        <v>41716.509513888886</v>
      </c>
      <c r="U96" s="11">
        <f t="shared" si="11"/>
        <v>41736.509513888886</v>
      </c>
    </row>
    <row r="97" spans="1:21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1.3142857142857143</v>
      </c>
      <c r="P97" s="6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>
        <v>1</v>
      </c>
      <c r="T97" s="11">
        <f t="shared" si="10"/>
        <v>40934.796770833331</v>
      </c>
      <c r="U97" s="11">
        <f t="shared" si="11"/>
        <v>40964.796770833331</v>
      </c>
    </row>
    <row r="98" spans="1:21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1.1466666666666667</v>
      </c>
      <c r="P98" s="6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>
        <v>1</v>
      </c>
      <c r="T98" s="11">
        <f t="shared" si="10"/>
        <v>40324.45417824074</v>
      </c>
      <c r="U98" s="11">
        <f t="shared" si="11"/>
        <v>40390.916666666664</v>
      </c>
    </row>
    <row r="99" spans="1:21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1.0625</v>
      </c>
      <c r="P99" s="6">
        <f t="shared" si="7"/>
        <v>53.125</v>
      </c>
      <c r="Q99" t="str">
        <f t="shared" si="8"/>
        <v>film &amp; video</v>
      </c>
      <c r="R99" t="str">
        <f t="shared" si="9"/>
        <v>shorts</v>
      </c>
      <c r="S99">
        <v>1</v>
      </c>
      <c r="T99" s="11">
        <f t="shared" si="10"/>
        <v>40705.926874999997</v>
      </c>
      <c r="U99" s="11">
        <f t="shared" si="11"/>
        <v>40735.926874999997</v>
      </c>
    </row>
    <row r="100" spans="1:21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1.0625</v>
      </c>
      <c r="P100" s="6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>
        <v>1</v>
      </c>
      <c r="T100" s="11">
        <f t="shared" si="10"/>
        <v>41214.586504629624</v>
      </c>
      <c r="U100" s="11">
        <f t="shared" si="11"/>
        <v>41250.770833333328</v>
      </c>
    </row>
    <row r="101" spans="1:21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1.0601933333333333</v>
      </c>
      <c r="P101" s="6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>
        <v>1</v>
      </c>
      <c r="T101" s="11">
        <f t="shared" si="10"/>
        <v>41631.694432870368</v>
      </c>
      <c r="U101" s="11">
        <f t="shared" si="11"/>
        <v>41661.694432870368</v>
      </c>
    </row>
    <row r="102" spans="1:21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</v>
      </c>
      <c r="P102" s="6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>
        <v>1</v>
      </c>
      <c r="T102" s="11">
        <f t="shared" si="10"/>
        <v>41197.544976851852</v>
      </c>
      <c r="U102" s="11">
        <f t="shared" si="11"/>
        <v>41217.586643518516</v>
      </c>
    </row>
    <row r="103" spans="1:21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</v>
      </c>
      <c r="P103" s="6">
        <f t="shared" si="7"/>
        <v>100</v>
      </c>
      <c r="Q103" t="str">
        <f t="shared" si="8"/>
        <v>film &amp; video</v>
      </c>
      <c r="R103" t="str">
        <f t="shared" si="9"/>
        <v>shorts</v>
      </c>
      <c r="S103">
        <v>1</v>
      </c>
      <c r="T103" s="11">
        <f t="shared" si="10"/>
        <v>41274.568402777775</v>
      </c>
      <c r="U103" s="11">
        <f t="shared" si="11"/>
        <v>41298.568402777775</v>
      </c>
    </row>
    <row r="104" spans="1:21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1.2775000000000001</v>
      </c>
      <c r="P104" s="6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>
        <v>1</v>
      </c>
      <c r="T104" s="11">
        <f t="shared" si="10"/>
        <v>40504.922835648147</v>
      </c>
      <c r="U104" s="11">
        <f t="shared" si="11"/>
        <v>40534.922835648147</v>
      </c>
    </row>
    <row r="105" spans="1:21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1.0515384615384615</v>
      </c>
      <c r="P105" s="6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>
        <v>1</v>
      </c>
      <c r="T105" s="11">
        <f t="shared" si="10"/>
        <v>41682.597569444442</v>
      </c>
      <c r="U105" s="11">
        <f t="shared" si="11"/>
        <v>41705.597569444442</v>
      </c>
    </row>
    <row r="106" spans="1:21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1.2</v>
      </c>
      <c r="P106" s="6">
        <f t="shared" si="7"/>
        <v>60</v>
      </c>
      <c r="Q106" t="str">
        <f t="shared" si="8"/>
        <v>film &amp; video</v>
      </c>
      <c r="R106" t="str">
        <f t="shared" si="9"/>
        <v>shorts</v>
      </c>
      <c r="S106">
        <v>1</v>
      </c>
      <c r="T106" s="11">
        <f t="shared" si="10"/>
        <v>40612.486874999995</v>
      </c>
      <c r="U106" s="11">
        <f t="shared" si="11"/>
        <v>40635.833333333328</v>
      </c>
    </row>
    <row r="107" spans="1:21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1.074090909090909</v>
      </c>
      <c r="P107" s="6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>
        <v>1</v>
      </c>
      <c r="T107" s="11">
        <f t="shared" si="10"/>
        <v>42485.516435185178</v>
      </c>
      <c r="U107" s="11">
        <f t="shared" si="11"/>
        <v>42503.791666666664</v>
      </c>
    </row>
    <row r="108" spans="1:21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1.0049999999999999</v>
      </c>
      <c r="P108" s="6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>
        <v>1</v>
      </c>
      <c r="T108" s="11">
        <f t="shared" si="10"/>
        <v>40987.568298611113</v>
      </c>
      <c r="U108" s="11">
        <f t="shared" si="11"/>
        <v>41001.568298611113</v>
      </c>
    </row>
    <row r="109" spans="1:21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1.0246666666666666</v>
      </c>
      <c r="P109" s="6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>
        <v>1</v>
      </c>
      <c r="T109" s="11">
        <f t="shared" si="10"/>
        <v>40635.774155092593</v>
      </c>
      <c r="U109" s="11">
        <f t="shared" si="11"/>
        <v>40657.774155092593</v>
      </c>
    </row>
    <row r="110" spans="1:21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2.4666666666666668</v>
      </c>
      <c r="P110" s="6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>
        <v>1</v>
      </c>
      <c r="T110" s="11">
        <f t="shared" si="10"/>
        <v>41365.404745370368</v>
      </c>
      <c r="U110" s="11">
        <f t="shared" si="11"/>
        <v>41425.404745370368</v>
      </c>
    </row>
    <row r="111" spans="1:21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2.1949999999999998</v>
      </c>
      <c r="P111" s="6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>
        <v>1</v>
      </c>
      <c r="T111" s="11">
        <f t="shared" si="10"/>
        <v>40569.817476851851</v>
      </c>
      <c r="U111" s="11">
        <f t="shared" si="11"/>
        <v>40599.817476851851</v>
      </c>
    </row>
    <row r="112" spans="1:21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1.3076923076923077</v>
      </c>
      <c r="P112" s="6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>
        <v>1</v>
      </c>
      <c r="T112" s="11">
        <f t="shared" si="10"/>
        <v>41557.741354166668</v>
      </c>
      <c r="U112" s="11">
        <f t="shared" si="11"/>
        <v>41592.040972222218</v>
      </c>
    </row>
    <row r="113" spans="1:21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1.5457142857142858</v>
      </c>
      <c r="P113" s="6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>
        <v>1</v>
      </c>
      <c r="T113" s="11">
        <f t="shared" si="10"/>
        <v>42125.124849537031</v>
      </c>
      <c r="U113" s="11">
        <f t="shared" si="11"/>
        <v>42155.124849537031</v>
      </c>
    </row>
    <row r="114" spans="1:21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1.04</v>
      </c>
      <c r="P114" s="6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>
        <v>1</v>
      </c>
      <c r="T114" s="11">
        <f t="shared" si="10"/>
        <v>41717.834699074068</v>
      </c>
      <c r="U114" s="11">
        <f t="shared" si="11"/>
        <v>41741.875</v>
      </c>
    </row>
    <row r="115" spans="1:21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1.41</v>
      </c>
      <c r="P115" s="6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>
        <v>1</v>
      </c>
      <c r="T115" s="11">
        <f t="shared" si="10"/>
        <v>40753.550092592588</v>
      </c>
      <c r="U115" s="11">
        <f t="shared" si="11"/>
        <v>40761.416666666664</v>
      </c>
    </row>
    <row r="116" spans="1:21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1.0333333333333334</v>
      </c>
      <c r="P116" s="6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>
        <v>1</v>
      </c>
      <c r="T116" s="11">
        <f t="shared" si="10"/>
        <v>40861.065833333334</v>
      </c>
      <c r="U116" s="11">
        <f t="shared" si="11"/>
        <v>40921.065833333334</v>
      </c>
    </row>
    <row r="117" spans="1:21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1.4044444444444444</v>
      </c>
      <c r="P117" s="6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>
        <v>1</v>
      </c>
      <c r="T117" s="11">
        <f t="shared" si="10"/>
        <v>40918.530601851846</v>
      </c>
      <c r="U117" s="11">
        <f t="shared" si="11"/>
        <v>40943.530601851846</v>
      </c>
    </row>
    <row r="118" spans="1:21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1.1365714285714286</v>
      </c>
      <c r="P118" s="6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>
        <v>1</v>
      </c>
      <c r="T118" s="11">
        <f t="shared" si="10"/>
        <v>40595.288831018515</v>
      </c>
      <c r="U118" s="11">
        <f t="shared" si="11"/>
        <v>40641.247164351851</v>
      </c>
    </row>
    <row r="119" spans="1:21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1.0049377777777779</v>
      </c>
      <c r="P119" s="6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>
        <v>1</v>
      </c>
      <c r="T119" s="11">
        <f t="shared" si="10"/>
        <v>40248.626666666663</v>
      </c>
      <c r="U119" s="11">
        <f t="shared" si="11"/>
        <v>40338.583333333328</v>
      </c>
    </row>
    <row r="120" spans="1:21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1.1303159999999999</v>
      </c>
      <c r="P120" s="6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>
        <v>1</v>
      </c>
      <c r="T120" s="11">
        <f t="shared" si="10"/>
        <v>40722.845324074071</v>
      </c>
      <c r="U120" s="11">
        <f t="shared" si="11"/>
        <v>40752.845324074071</v>
      </c>
    </row>
    <row r="121" spans="1:21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1.0455692307692308</v>
      </c>
      <c r="P121" s="6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>
        <v>1</v>
      </c>
      <c r="T121" s="11">
        <f t="shared" si="10"/>
        <v>40738.860949074071</v>
      </c>
      <c r="U121" s="11">
        <f t="shared" si="11"/>
        <v>40768.75</v>
      </c>
    </row>
    <row r="122" spans="1:21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1.4285714285714287E-4</v>
      </c>
      <c r="P122" s="6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>
        <v>1</v>
      </c>
      <c r="T122" s="11">
        <f t="shared" si="10"/>
        <v>42615.841516203705</v>
      </c>
      <c r="U122" s="11">
        <f t="shared" si="11"/>
        <v>42645.841516203705</v>
      </c>
    </row>
    <row r="123" spans="1:21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3.3333333333333332E-4</v>
      </c>
      <c r="P123" s="6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>
        <v>1</v>
      </c>
      <c r="T123" s="11">
        <f t="shared" si="10"/>
        <v>42096.496643518512</v>
      </c>
      <c r="U123" s="11">
        <f t="shared" si="11"/>
        <v>42112.219444444439</v>
      </c>
    </row>
    <row r="124" spans="1:21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 s="6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>
        <v>1</v>
      </c>
      <c r="T124" s="11">
        <f t="shared" si="10"/>
        <v>42593.223460648143</v>
      </c>
      <c r="U124" s="11">
        <f t="shared" si="11"/>
        <v>42653.223460648143</v>
      </c>
    </row>
    <row r="125" spans="1:21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2.7454545454545453E-3</v>
      </c>
      <c r="P125" s="6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>
        <v>1</v>
      </c>
      <c r="T125" s="11">
        <f t="shared" si="10"/>
        <v>41904.573657407404</v>
      </c>
      <c r="U125" s="11">
        <f t="shared" si="11"/>
        <v>41940.708333333328</v>
      </c>
    </row>
    <row r="126" spans="1:21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 s="6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>
        <v>1</v>
      </c>
      <c r="T126" s="11">
        <f t="shared" si="10"/>
        <v>42114.720393518517</v>
      </c>
      <c r="U126" s="11">
        <f t="shared" si="11"/>
        <v>42139.720393518517</v>
      </c>
    </row>
    <row r="127" spans="1:21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0.14000000000000001</v>
      </c>
      <c r="P127" s="6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>
        <v>1</v>
      </c>
      <c r="T127" s="11">
        <f t="shared" si="10"/>
        <v>42709.78564814815</v>
      </c>
      <c r="U127" s="11">
        <f t="shared" si="11"/>
        <v>42769.78564814815</v>
      </c>
    </row>
    <row r="128" spans="1:21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5.5480000000000002E-2</v>
      </c>
      <c r="P128" s="6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>
        <v>1</v>
      </c>
      <c r="T128" s="11">
        <f t="shared" si="10"/>
        <v>42135.381215277775</v>
      </c>
      <c r="U128" s="11">
        <f t="shared" si="11"/>
        <v>42165.874999999993</v>
      </c>
    </row>
    <row r="129" spans="1:21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2.375E-2</v>
      </c>
      <c r="P129" s="6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>
        <v>1</v>
      </c>
      <c r="T129" s="11">
        <f t="shared" si="10"/>
        <v>42067.415983796294</v>
      </c>
      <c r="U129" s="11">
        <f t="shared" si="11"/>
        <v>42097.37431712963</v>
      </c>
    </row>
    <row r="130" spans="1:21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1.8669999999999999E-2</v>
      </c>
      <c r="P130" s="6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>
        <v>1</v>
      </c>
      <c r="T130" s="11">
        <f t="shared" si="10"/>
        <v>42628.019594907404</v>
      </c>
      <c r="U130" s="11">
        <f t="shared" si="11"/>
        <v>42663.019594907404</v>
      </c>
    </row>
    <row r="131" spans="1:21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2">E131/D131</f>
        <v>0</v>
      </c>
      <c r="P131" s="6" t="e">
        <f t="shared" ref="P131:P194" si="13">E131/L131</f>
        <v>#DIV/0!</v>
      </c>
      <c r="Q131" t="str">
        <f t="shared" ref="Q131:Q194" si="14">LEFT(N131,FIND("/",N131)-1)</f>
        <v>film &amp; video</v>
      </c>
      <c r="R131" t="str">
        <f t="shared" ref="R131:R194" si="15">RIGHT(N131,LEN(N131)-FIND("/",N131))</f>
        <v>science fiction</v>
      </c>
      <c r="S131">
        <v>1</v>
      </c>
      <c r="T131" s="11">
        <f t="shared" ref="T131:T194" si="16">(((J131/60)/60)/24)+DATE(1970,1,1)+(-5/24)</f>
        <v>41882.728969907403</v>
      </c>
      <c r="U131" s="11">
        <f t="shared" ref="U131:U194" si="17">(((I131/60)/60)/24)+DATE(1970,1,1)+(-5/24)</f>
        <v>41942.728969907403</v>
      </c>
    </row>
    <row r="132" spans="1:21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2"/>
        <v>0</v>
      </c>
      <c r="P132" s="6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>
        <v>1</v>
      </c>
      <c r="T132" s="11">
        <f t="shared" si="16"/>
        <v>41778.707083333327</v>
      </c>
      <c r="U132" s="11">
        <f t="shared" si="17"/>
        <v>41806.636111111111</v>
      </c>
    </row>
    <row r="133" spans="1:21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2"/>
        <v>0</v>
      </c>
      <c r="P133" s="6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>
        <v>1</v>
      </c>
      <c r="T133" s="11">
        <f t="shared" si="16"/>
        <v>42541.629178240742</v>
      </c>
      <c r="U133" s="11">
        <f t="shared" si="17"/>
        <v>42556.791666666664</v>
      </c>
    </row>
    <row r="134" spans="1:21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2"/>
        <v>9.5687499999999995E-2</v>
      </c>
      <c r="P134" s="6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>
        <v>1</v>
      </c>
      <c r="T134" s="11">
        <f t="shared" si="16"/>
        <v>41905.60424768518</v>
      </c>
      <c r="U134" s="11">
        <f t="shared" si="17"/>
        <v>41950.645914351851</v>
      </c>
    </row>
    <row r="135" spans="1:21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2"/>
        <v>0</v>
      </c>
      <c r="P135" s="6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>
        <v>1</v>
      </c>
      <c r="T135" s="11">
        <f t="shared" si="16"/>
        <v>42491.599351851844</v>
      </c>
      <c r="U135" s="11">
        <f t="shared" si="17"/>
        <v>42521.521527777775</v>
      </c>
    </row>
    <row r="136" spans="1:21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2"/>
        <v>0</v>
      </c>
      <c r="P136" s="6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>
        <v>1</v>
      </c>
      <c r="T136" s="11">
        <f t="shared" si="16"/>
        <v>42221.701597222222</v>
      </c>
      <c r="U136" s="11">
        <f t="shared" si="17"/>
        <v>42251.499999999993</v>
      </c>
    </row>
    <row r="137" spans="1:21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2"/>
        <v>0.13433333333333333</v>
      </c>
      <c r="P137" s="6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>
        <v>1</v>
      </c>
      <c r="T137" s="11">
        <f t="shared" si="16"/>
        <v>41788.173576388886</v>
      </c>
      <c r="U137" s="11">
        <f t="shared" si="17"/>
        <v>41821.583333333328</v>
      </c>
    </row>
    <row r="138" spans="1:21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2"/>
        <v>0</v>
      </c>
      <c r="P138" s="6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>
        <v>1</v>
      </c>
      <c r="T138" s="11">
        <f t="shared" si="16"/>
        <v>42096.201782407406</v>
      </c>
      <c r="U138" s="11">
        <f t="shared" si="17"/>
        <v>42140.219444444439</v>
      </c>
    </row>
    <row r="139" spans="1:21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2"/>
        <v>0</v>
      </c>
      <c r="P139" s="6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>
        <v>1</v>
      </c>
      <c r="T139" s="11">
        <f t="shared" si="16"/>
        <v>42239.365659722222</v>
      </c>
      <c r="U139" s="11">
        <f t="shared" si="17"/>
        <v>42289.365659722222</v>
      </c>
    </row>
    <row r="140" spans="1:21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2"/>
        <v>3.1413333333333335E-2</v>
      </c>
      <c r="P140" s="6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>
        <v>1</v>
      </c>
      <c r="T140" s="11">
        <f t="shared" si="16"/>
        <v>42186.049085648141</v>
      </c>
      <c r="U140" s="11">
        <f t="shared" si="17"/>
        <v>42216.999305555553</v>
      </c>
    </row>
    <row r="141" spans="1:21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2"/>
        <v>1</v>
      </c>
      <c r="P141" s="6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>
        <v>1</v>
      </c>
      <c r="T141" s="11">
        <f t="shared" si="16"/>
        <v>42187.712638888886</v>
      </c>
      <c r="U141" s="11">
        <f t="shared" si="17"/>
        <v>42197.712638888886</v>
      </c>
    </row>
    <row r="142" spans="1:21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2"/>
        <v>0</v>
      </c>
      <c r="P142" s="6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>
        <v>1</v>
      </c>
      <c r="T142" s="11">
        <f t="shared" si="16"/>
        <v>42052.989953703705</v>
      </c>
      <c r="U142" s="11">
        <f t="shared" si="17"/>
        <v>42082.948287037034</v>
      </c>
    </row>
    <row r="143" spans="1:21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2"/>
        <v>0.10775</v>
      </c>
      <c r="P143" s="6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>
        <v>1</v>
      </c>
      <c r="T143" s="11">
        <f t="shared" si="16"/>
        <v>42109.944710648146</v>
      </c>
      <c r="U143" s="11">
        <f t="shared" si="17"/>
        <v>42154.944710648146</v>
      </c>
    </row>
    <row r="144" spans="1:21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2"/>
        <v>3.3333333333333335E-3</v>
      </c>
      <c r="P144" s="6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>
        <v>1</v>
      </c>
      <c r="T144" s="11">
        <f t="shared" si="16"/>
        <v>41938.684930555552</v>
      </c>
      <c r="U144" s="11">
        <f t="shared" si="17"/>
        <v>41959.726597222216</v>
      </c>
    </row>
    <row r="145" spans="1:21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2"/>
        <v>0</v>
      </c>
      <c r="P145" s="6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>
        <v>1</v>
      </c>
      <c r="T145" s="11">
        <f t="shared" si="16"/>
        <v>42558.855810185189</v>
      </c>
      <c r="U145" s="11">
        <f t="shared" si="17"/>
        <v>42616.038194444445</v>
      </c>
    </row>
    <row r="146" spans="1:21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2"/>
        <v>0.27600000000000002</v>
      </c>
      <c r="P146" s="6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>
        <v>1</v>
      </c>
      <c r="T146" s="11">
        <f t="shared" si="16"/>
        <v>42047.554074074076</v>
      </c>
      <c r="U146" s="11">
        <f t="shared" si="17"/>
        <v>42107.512407407405</v>
      </c>
    </row>
    <row r="147" spans="1:21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2"/>
        <v>7.5111111111111115E-2</v>
      </c>
      <c r="P147" s="6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>
        <v>1</v>
      </c>
      <c r="T147" s="11">
        <f t="shared" si="16"/>
        <v>42200.333935185183</v>
      </c>
      <c r="U147" s="11">
        <f t="shared" si="17"/>
        <v>42227.333935185183</v>
      </c>
    </row>
    <row r="148" spans="1:21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2"/>
        <v>5.7499999999999999E-3</v>
      </c>
      <c r="P148" s="6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>
        <v>1</v>
      </c>
      <c r="T148" s="11">
        <f t="shared" si="16"/>
        <v>42692.807847222219</v>
      </c>
      <c r="U148" s="11">
        <f t="shared" si="17"/>
        <v>42752.807847222219</v>
      </c>
    </row>
    <row r="149" spans="1:21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2"/>
        <v>0</v>
      </c>
      <c r="P149" s="6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>
        <v>1</v>
      </c>
      <c r="T149" s="11">
        <f t="shared" si="16"/>
        <v>41969.559490740743</v>
      </c>
      <c r="U149" s="11">
        <f t="shared" si="17"/>
        <v>42012.554166666661</v>
      </c>
    </row>
    <row r="150" spans="1:21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2"/>
        <v>8.0000000000000004E-4</v>
      </c>
      <c r="P150" s="6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>
        <v>1</v>
      </c>
      <c r="T150" s="11">
        <f t="shared" si="16"/>
        <v>42397.073333333326</v>
      </c>
      <c r="U150" s="11">
        <f t="shared" si="17"/>
        <v>42427.073333333326</v>
      </c>
    </row>
    <row r="151" spans="1:21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2"/>
        <v>9.1999999999999998E-3</v>
      </c>
      <c r="P151" s="6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>
        <v>1</v>
      </c>
      <c r="T151" s="11">
        <f t="shared" si="16"/>
        <v>41967.963773148142</v>
      </c>
      <c r="U151" s="11">
        <f t="shared" si="17"/>
        <v>41998.124999999993</v>
      </c>
    </row>
    <row r="152" spans="1:21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2"/>
        <v>0.23163076923076922</v>
      </c>
      <c r="P152" s="6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>
        <v>1</v>
      </c>
      <c r="T152" s="11">
        <f t="shared" si="16"/>
        <v>42089.95349537037</v>
      </c>
      <c r="U152" s="11">
        <f t="shared" si="17"/>
        <v>42149.95349537037</v>
      </c>
    </row>
    <row r="153" spans="1:21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2"/>
        <v>5.5999999999999995E-4</v>
      </c>
      <c r="P153" s="6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>
        <v>1</v>
      </c>
      <c r="T153" s="11">
        <f t="shared" si="16"/>
        <v>42113.342488425922</v>
      </c>
      <c r="U153" s="11">
        <f t="shared" si="17"/>
        <v>42173.342488425922</v>
      </c>
    </row>
    <row r="154" spans="1:21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2"/>
        <v>7.8947368421052633E-5</v>
      </c>
      <c r="P154" s="6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>
        <v>1</v>
      </c>
      <c r="T154" s="11">
        <f t="shared" si="16"/>
        <v>41874.869212962964</v>
      </c>
      <c r="U154" s="11">
        <f t="shared" si="17"/>
        <v>41904.869212962964</v>
      </c>
    </row>
    <row r="155" spans="1:21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2"/>
        <v>7.1799999999999998E-3</v>
      </c>
      <c r="P155" s="6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>
        <v>1</v>
      </c>
      <c r="T155" s="11">
        <f t="shared" si="16"/>
        <v>41933.377824074072</v>
      </c>
      <c r="U155" s="11">
        <f t="shared" si="17"/>
        <v>41975.419490740744</v>
      </c>
    </row>
    <row r="156" spans="1:21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2"/>
        <v>2.6666666666666668E-2</v>
      </c>
      <c r="P156" s="6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>
        <v>1</v>
      </c>
      <c r="T156" s="11">
        <f t="shared" si="16"/>
        <v>42115.339062499996</v>
      </c>
      <c r="U156" s="11">
        <f t="shared" si="17"/>
        <v>42158.339062499996</v>
      </c>
    </row>
    <row r="157" spans="1:21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2"/>
        <v>6.0000000000000002E-5</v>
      </c>
      <c r="P157" s="6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>
        <v>1</v>
      </c>
      <c r="T157" s="11">
        <f t="shared" si="16"/>
        <v>42168.351099537038</v>
      </c>
      <c r="U157" s="11">
        <f t="shared" si="17"/>
        <v>42208.351099537038</v>
      </c>
    </row>
    <row r="158" spans="1:21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2"/>
        <v>5.0999999999999997E-2</v>
      </c>
      <c r="P158" s="6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>
        <v>1</v>
      </c>
      <c r="T158" s="11">
        <f t="shared" si="16"/>
        <v>41793.916620370372</v>
      </c>
      <c r="U158" s="11">
        <f t="shared" si="17"/>
        <v>41853.916620370372</v>
      </c>
    </row>
    <row r="159" spans="1:21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2"/>
        <v>2.671118530884808E-3</v>
      </c>
      <c r="P159" s="6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>
        <v>1</v>
      </c>
      <c r="T159" s="11">
        <f t="shared" si="16"/>
        <v>42396.703379629624</v>
      </c>
      <c r="U159" s="11">
        <f t="shared" si="17"/>
        <v>42426.703379629624</v>
      </c>
    </row>
    <row r="160" spans="1:21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2"/>
        <v>0</v>
      </c>
      <c r="P160" s="6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>
        <v>1</v>
      </c>
      <c r="T160" s="11">
        <f t="shared" si="16"/>
        <v>41903.868379629625</v>
      </c>
      <c r="U160" s="11">
        <f t="shared" si="17"/>
        <v>41933.868379629625</v>
      </c>
    </row>
    <row r="161" spans="1:21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2"/>
        <v>2.0000000000000002E-5</v>
      </c>
      <c r="P161" s="6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>
        <v>1</v>
      </c>
      <c r="T161" s="11">
        <f t="shared" si="16"/>
        <v>42514.226215277777</v>
      </c>
      <c r="U161" s="11">
        <f t="shared" si="17"/>
        <v>42554.226215277777</v>
      </c>
    </row>
    <row r="162" spans="1:21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2"/>
        <v>0</v>
      </c>
      <c r="P162" s="6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>
        <v>1</v>
      </c>
      <c r="T162" s="11">
        <f t="shared" si="16"/>
        <v>42171.704756944448</v>
      </c>
      <c r="U162" s="11">
        <f t="shared" si="17"/>
        <v>42231.704756944448</v>
      </c>
    </row>
    <row r="163" spans="1:21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2"/>
        <v>1E-4</v>
      </c>
      <c r="P163" s="6">
        <f t="shared" si="13"/>
        <v>5</v>
      </c>
      <c r="Q163" t="str">
        <f t="shared" si="14"/>
        <v>film &amp; video</v>
      </c>
      <c r="R163" t="str">
        <f t="shared" si="15"/>
        <v>drama</v>
      </c>
      <c r="S163">
        <v>1</v>
      </c>
      <c r="T163" s="11">
        <f t="shared" si="16"/>
        <v>41792.479108796295</v>
      </c>
      <c r="U163" s="11">
        <f t="shared" si="17"/>
        <v>41822.479108796295</v>
      </c>
    </row>
    <row r="164" spans="1:21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2"/>
        <v>0.15535714285714286</v>
      </c>
      <c r="P164" s="6">
        <f t="shared" si="13"/>
        <v>43.5</v>
      </c>
      <c r="Q164" t="str">
        <f t="shared" si="14"/>
        <v>film &amp; video</v>
      </c>
      <c r="R164" t="str">
        <f t="shared" si="15"/>
        <v>drama</v>
      </c>
      <c r="S164">
        <v>1</v>
      </c>
      <c r="T164" s="11">
        <f t="shared" si="16"/>
        <v>41834.91847222222</v>
      </c>
      <c r="U164" s="11">
        <f t="shared" si="17"/>
        <v>41867.779166666667</v>
      </c>
    </row>
    <row r="165" spans="1:21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2"/>
        <v>0</v>
      </c>
      <c r="P165" s="6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>
        <v>1</v>
      </c>
      <c r="T165" s="11">
        <f t="shared" si="16"/>
        <v>42243.752939814811</v>
      </c>
      <c r="U165" s="11">
        <f t="shared" si="17"/>
        <v>42277.791666666664</v>
      </c>
    </row>
    <row r="166" spans="1:21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2"/>
        <v>5.3333333333333332E-3</v>
      </c>
      <c r="P166" s="6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>
        <v>1</v>
      </c>
      <c r="T166" s="11">
        <f t="shared" si="16"/>
        <v>41841.554409722223</v>
      </c>
      <c r="U166" s="11">
        <f t="shared" si="17"/>
        <v>41901.554409722223</v>
      </c>
    </row>
    <row r="167" spans="1:21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2"/>
        <v>0</v>
      </c>
      <c r="P167" s="6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>
        <v>1</v>
      </c>
      <c r="T167" s="11">
        <f t="shared" si="16"/>
        <v>42351.450509259252</v>
      </c>
      <c r="U167" s="11">
        <f t="shared" si="17"/>
        <v>42381.450509259252</v>
      </c>
    </row>
    <row r="168" spans="1:21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2"/>
        <v>0.6</v>
      </c>
      <c r="P168" s="6">
        <f t="shared" si="13"/>
        <v>3000</v>
      </c>
      <c r="Q168" t="str">
        <f t="shared" si="14"/>
        <v>film &amp; video</v>
      </c>
      <c r="R168" t="str">
        <f t="shared" si="15"/>
        <v>drama</v>
      </c>
      <c r="S168">
        <v>1</v>
      </c>
      <c r="T168" s="11">
        <f t="shared" si="16"/>
        <v>42720.867615740739</v>
      </c>
      <c r="U168" s="11">
        <f t="shared" si="17"/>
        <v>42750.867615740739</v>
      </c>
    </row>
    <row r="169" spans="1:21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2"/>
        <v>1E-4</v>
      </c>
      <c r="P169" s="6">
        <f t="shared" si="13"/>
        <v>5.5</v>
      </c>
      <c r="Q169" t="str">
        <f t="shared" si="14"/>
        <v>film &amp; video</v>
      </c>
      <c r="R169" t="str">
        <f t="shared" si="15"/>
        <v>drama</v>
      </c>
      <c r="S169">
        <v>1</v>
      </c>
      <c r="T169" s="11">
        <f t="shared" si="16"/>
        <v>42160.719155092585</v>
      </c>
      <c r="U169" s="11">
        <f t="shared" si="17"/>
        <v>42220.719155092585</v>
      </c>
    </row>
    <row r="170" spans="1:21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2"/>
        <v>4.0625000000000001E-2</v>
      </c>
      <c r="P170" s="6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>
        <v>1</v>
      </c>
      <c r="T170" s="11">
        <f t="shared" si="16"/>
        <v>42052.626967592594</v>
      </c>
      <c r="U170" s="11">
        <f t="shared" si="17"/>
        <v>42082.585300925923</v>
      </c>
    </row>
    <row r="171" spans="1:21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2"/>
        <v>0.224</v>
      </c>
      <c r="P171" s="6">
        <f t="shared" si="13"/>
        <v>56</v>
      </c>
      <c r="Q171" t="str">
        <f t="shared" si="14"/>
        <v>film &amp; video</v>
      </c>
      <c r="R171" t="str">
        <f t="shared" si="15"/>
        <v>drama</v>
      </c>
      <c r="S171">
        <v>1</v>
      </c>
      <c r="T171" s="11">
        <f t="shared" si="16"/>
        <v>41900.296979166662</v>
      </c>
      <c r="U171" s="11">
        <f t="shared" si="17"/>
        <v>41930.296979166662</v>
      </c>
    </row>
    <row r="172" spans="1:21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2"/>
        <v>3.2500000000000001E-2</v>
      </c>
      <c r="P172" s="6">
        <f t="shared" si="13"/>
        <v>32.5</v>
      </c>
      <c r="Q172" t="str">
        <f t="shared" si="14"/>
        <v>film &amp; video</v>
      </c>
      <c r="R172" t="str">
        <f t="shared" si="15"/>
        <v>drama</v>
      </c>
      <c r="S172">
        <v>1</v>
      </c>
      <c r="T172" s="11">
        <f t="shared" si="16"/>
        <v>42216.769479166665</v>
      </c>
      <c r="U172" s="11">
        <f t="shared" si="17"/>
        <v>42246.019444444442</v>
      </c>
    </row>
    <row r="173" spans="1:21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2"/>
        <v>2.0000000000000002E-5</v>
      </c>
      <c r="P173" s="6">
        <f t="shared" si="13"/>
        <v>1</v>
      </c>
      <c r="Q173" t="str">
        <f t="shared" si="14"/>
        <v>film &amp; video</v>
      </c>
      <c r="R173" t="str">
        <f t="shared" si="15"/>
        <v>drama</v>
      </c>
      <c r="S173">
        <v>1</v>
      </c>
      <c r="T173" s="11">
        <f t="shared" si="16"/>
        <v>42533.972384259258</v>
      </c>
      <c r="U173" s="11">
        <f t="shared" si="17"/>
        <v>42593.972384259258</v>
      </c>
    </row>
    <row r="174" spans="1:21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2"/>
        <v>0</v>
      </c>
      <c r="P174" s="6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>
        <v>1</v>
      </c>
      <c r="T174" s="11">
        <f t="shared" si="16"/>
        <v>42047.186608796292</v>
      </c>
      <c r="U174" s="11">
        <f t="shared" si="17"/>
        <v>42082.14494212962</v>
      </c>
    </row>
    <row r="175" spans="1:21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2"/>
        <v>0</v>
      </c>
      <c r="P175" s="6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>
        <v>1</v>
      </c>
      <c r="T175" s="11">
        <f t="shared" si="16"/>
        <v>42033.364675925921</v>
      </c>
      <c r="U175" s="11">
        <f t="shared" si="17"/>
        <v>42063.364675925921</v>
      </c>
    </row>
    <row r="176" spans="1:21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2"/>
        <v>0</v>
      </c>
      <c r="P176" s="6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>
        <v>1</v>
      </c>
      <c r="T176" s="11">
        <f t="shared" si="16"/>
        <v>42072.55064814815</v>
      </c>
      <c r="U176" s="11">
        <f t="shared" si="17"/>
        <v>42132.55064814815</v>
      </c>
    </row>
    <row r="177" spans="1:21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2"/>
        <v>6.4850000000000005E-2</v>
      </c>
      <c r="P177" s="6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>
        <v>1</v>
      </c>
      <c r="T177" s="11">
        <f t="shared" si="16"/>
        <v>41855.569571759253</v>
      </c>
      <c r="U177" s="11">
        <f t="shared" si="17"/>
        <v>41880.569571759253</v>
      </c>
    </row>
    <row r="178" spans="1:21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2"/>
        <v>0</v>
      </c>
      <c r="P178" s="6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>
        <v>1</v>
      </c>
      <c r="T178" s="11">
        <f t="shared" si="16"/>
        <v>42191.615729166668</v>
      </c>
      <c r="U178" s="11">
        <f t="shared" si="17"/>
        <v>42221.615729166668</v>
      </c>
    </row>
    <row r="179" spans="1:21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2"/>
        <v>0.4</v>
      </c>
      <c r="P179" s="6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>
        <v>1</v>
      </c>
      <c r="T179" s="11">
        <f t="shared" si="16"/>
        <v>42069.839421296296</v>
      </c>
      <c r="U179" s="11">
        <f t="shared" si="17"/>
        <v>42086.797754629624</v>
      </c>
    </row>
    <row r="180" spans="1:21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2"/>
        <v>0</v>
      </c>
      <c r="P180" s="6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>
        <v>1</v>
      </c>
      <c r="T180" s="11">
        <f t="shared" si="16"/>
        <v>42304.747048611105</v>
      </c>
      <c r="U180" s="11">
        <f t="shared" si="17"/>
        <v>42334.788715277777</v>
      </c>
    </row>
    <row r="181" spans="1:21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2"/>
        <v>0.2</v>
      </c>
      <c r="P181" s="6">
        <f t="shared" si="13"/>
        <v>100</v>
      </c>
      <c r="Q181" t="str">
        <f t="shared" si="14"/>
        <v>film &amp; video</v>
      </c>
      <c r="R181" t="str">
        <f t="shared" si="15"/>
        <v>drama</v>
      </c>
      <c r="S181">
        <v>1</v>
      </c>
      <c r="T181" s="11">
        <f t="shared" si="16"/>
        <v>42402.872164351851</v>
      </c>
      <c r="U181" s="11">
        <f t="shared" si="17"/>
        <v>42432.872164351851</v>
      </c>
    </row>
    <row r="182" spans="1:21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2"/>
        <v>0.33416666666666667</v>
      </c>
      <c r="P182" s="6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>
        <v>1</v>
      </c>
      <c r="T182" s="11">
        <f t="shared" si="16"/>
        <v>42067.782905092587</v>
      </c>
      <c r="U182" s="11">
        <f t="shared" si="17"/>
        <v>42107.583333333336</v>
      </c>
    </row>
    <row r="183" spans="1:21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2"/>
        <v>0.21092608822670172</v>
      </c>
      <c r="P183" s="6">
        <f t="shared" si="13"/>
        <v>180.5</v>
      </c>
      <c r="Q183" t="str">
        <f t="shared" si="14"/>
        <v>film &amp; video</v>
      </c>
      <c r="R183" t="str">
        <f t="shared" si="15"/>
        <v>drama</v>
      </c>
      <c r="S183">
        <v>1</v>
      </c>
      <c r="T183" s="11">
        <f t="shared" si="16"/>
        <v>42147.533506944441</v>
      </c>
      <c r="U183" s="11">
        <f t="shared" si="17"/>
        <v>42177.533506944441</v>
      </c>
    </row>
    <row r="184" spans="1:21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2"/>
        <v>0</v>
      </c>
      <c r="P184" s="6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>
        <v>1</v>
      </c>
      <c r="T184" s="11">
        <f t="shared" si="16"/>
        <v>42711.803611111107</v>
      </c>
      <c r="U184" s="11">
        <f t="shared" si="17"/>
        <v>42741.803611111107</v>
      </c>
    </row>
    <row r="185" spans="1:21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2"/>
        <v>0.35855999999999999</v>
      </c>
      <c r="P185" s="6">
        <f t="shared" si="13"/>
        <v>373.5</v>
      </c>
      <c r="Q185" t="str">
        <f t="shared" si="14"/>
        <v>film &amp; video</v>
      </c>
      <c r="R185" t="str">
        <f t="shared" si="15"/>
        <v>drama</v>
      </c>
      <c r="S185">
        <v>1</v>
      </c>
      <c r="T185" s="11">
        <f t="shared" si="16"/>
        <v>41939.601967592593</v>
      </c>
      <c r="U185" s="11">
        <f t="shared" si="17"/>
        <v>41969.643634259257</v>
      </c>
    </row>
    <row r="186" spans="1:21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2"/>
        <v>3.4000000000000002E-2</v>
      </c>
      <c r="P186" s="6">
        <f t="shared" si="13"/>
        <v>25.5</v>
      </c>
      <c r="Q186" t="str">
        <f t="shared" si="14"/>
        <v>film &amp; video</v>
      </c>
      <c r="R186" t="str">
        <f t="shared" si="15"/>
        <v>drama</v>
      </c>
      <c r="S186">
        <v>1</v>
      </c>
      <c r="T186" s="11">
        <f t="shared" si="16"/>
        <v>41825.58289351852</v>
      </c>
      <c r="U186" s="11">
        <f t="shared" si="17"/>
        <v>41882.957638888889</v>
      </c>
    </row>
    <row r="187" spans="1:21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2"/>
        <v>5.5E-2</v>
      </c>
      <c r="P187" s="6">
        <f t="shared" si="13"/>
        <v>220</v>
      </c>
      <c r="Q187" t="str">
        <f t="shared" si="14"/>
        <v>film &amp; video</v>
      </c>
      <c r="R187" t="str">
        <f t="shared" si="15"/>
        <v>drama</v>
      </c>
      <c r="S187">
        <v>1</v>
      </c>
      <c r="T187" s="11">
        <f t="shared" si="16"/>
        <v>42570.702997685185</v>
      </c>
      <c r="U187" s="11">
        <f t="shared" si="17"/>
        <v>42600.702997685185</v>
      </c>
    </row>
    <row r="188" spans="1:21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2"/>
        <v>0</v>
      </c>
      <c r="P188" s="6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>
        <v>1</v>
      </c>
      <c r="T188" s="11">
        <f t="shared" si="16"/>
        <v>42767.604560185187</v>
      </c>
      <c r="U188" s="11">
        <f t="shared" si="17"/>
        <v>42797.624999999993</v>
      </c>
    </row>
    <row r="189" spans="1:21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2"/>
        <v>0.16</v>
      </c>
      <c r="P189" s="6">
        <f t="shared" si="13"/>
        <v>160</v>
      </c>
      <c r="Q189" t="str">
        <f t="shared" si="14"/>
        <v>film &amp; video</v>
      </c>
      <c r="R189" t="str">
        <f t="shared" si="15"/>
        <v>drama</v>
      </c>
      <c r="S189">
        <v>1</v>
      </c>
      <c r="T189" s="11">
        <f t="shared" si="16"/>
        <v>42182.02612268518</v>
      </c>
      <c r="U189" s="11">
        <f t="shared" si="17"/>
        <v>42206.082638888889</v>
      </c>
    </row>
    <row r="190" spans="1:21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2"/>
        <v>0</v>
      </c>
      <c r="P190" s="6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>
        <v>1</v>
      </c>
      <c r="T190" s="11">
        <f t="shared" si="16"/>
        <v>41856.974710648145</v>
      </c>
      <c r="U190" s="11">
        <f t="shared" si="17"/>
        <v>41886.974710648145</v>
      </c>
    </row>
    <row r="191" spans="1:21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2"/>
        <v>6.8999999999999997E-4</v>
      </c>
      <c r="P191" s="6">
        <f t="shared" si="13"/>
        <v>69</v>
      </c>
      <c r="Q191" t="str">
        <f t="shared" si="14"/>
        <v>film &amp; video</v>
      </c>
      <c r="R191" t="str">
        <f t="shared" si="15"/>
        <v>drama</v>
      </c>
      <c r="S191">
        <v>1</v>
      </c>
      <c r="T191" s="11">
        <f t="shared" si="16"/>
        <v>42556.482372685183</v>
      </c>
      <c r="U191" s="11">
        <f t="shared" si="17"/>
        <v>42616.482372685183</v>
      </c>
    </row>
    <row r="192" spans="1:21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2"/>
        <v>4.1666666666666666E-3</v>
      </c>
      <c r="P192" s="6">
        <f t="shared" si="13"/>
        <v>50</v>
      </c>
      <c r="Q192" t="str">
        <f t="shared" si="14"/>
        <v>film &amp; video</v>
      </c>
      <c r="R192" t="str">
        <f t="shared" si="15"/>
        <v>drama</v>
      </c>
      <c r="S192">
        <v>1</v>
      </c>
      <c r="T192" s="11">
        <f t="shared" si="16"/>
        <v>42527.442662037036</v>
      </c>
      <c r="U192" s="11">
        <f t="shared" si="17"/>
        <v>42537.442662037036</v>
      </c>
    </row>
    <row r="193" spans="1:21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2"/>
        <v>0.05</v>
      </c>
      <c r="P193" s="6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>
        <v>1</v>
      </c>
      <c r="T193" s="11">
        <f t="shared" si="16"/>
        <v>42239.233078703699</v>
      </c>
      <c r="U193" s="11">
        <f t="shared" si="17"/>
        <v>42279.233078703699</v>
      </c>
    </row>
    <row r="194" spans="1:21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2"/>
        <v>1.7E-5</v>
      </c>
      <c r="P194" s="6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>
        <v>1</v>
      </c>
      <c r="T194" s="11">
        <f t="shared" si="16"/>
        <v>41899.583703703705</v>
      </c>
      <c r="U194" s="11">
        <f t="shared" si="17"/>
        <v>41929.583703703705</v>
      </c>
    </row>
    <row r="195" spans="1:21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8">E195/D195</f>
        <v>0</v>
      </c>
      <c r="P195" s="6" t="e">
        <f t="shared" ref="P195:P258" si="19">E195/L195</f>
        <v>#DIV/0!</v>
      </c>
      <c r="Q195" t="str">
        <f t="shared" ref="Q195:Q258" si="20">LEFT(N195,FIND("/",N195)-1)</f>
        <v>film &amp; video</v>
      </c>
      <c r="R195" t="str">
        <f t="shared" ref="R195:R258" si="21">RIGHT(N195,LEN(N195)-FIND("/",N195))</f>
        <v>drama</v>
      </c>
      <c r="S195">
        <v>1</v>
      </c>
      <c r="T195" s="11">
        <f t="shared" ref="T195:T258" si="22">(((J195/60)/60)/24)+DATE(1970,1,1)+(-5/24)</f>
        <v>41911.726458333331</v>
      </c>
      <c r="U195" s="11">
        <f t="shared" ref="U195:U258" si="23">(((I195/60)/60)/24)+DATE(1970,1,1)+(-5/24)</f>
        <v>41971.768124999995</v>
      </c>
    </row>
    <row r="196" spans="1:21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8"/>
        <v>1.1999999999999999E-3</v>
      </c>
      <c r="P196" s="6">
        <f t="shared" si="19"/>
        <v>1</v>
      </c>
      <c r="Q196" t="str">
        <f t="shared" si="20"/>
        <v>film &amp; video</v>
      </c>
      <c r="R196" t="str">
        <f t="shared" si="21"/>
        <v>drama</v>
      </c>
      <c r="S196">
        <v>1</v>
      </c>
      <c r="T196" s="11">
        <f t="shared" si="22"/>
        <v>42375.788553240738</v>
      </c>
      <c r="U196" s="11">
        <f t="shared" si="23"/>
        <v>42435.788553240738</v>
      </c>
    </row>
    <row r="197" spans="1:21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8"/>
        <v>0</v>
      </c>
      <c r="P197" s="6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>
        <v>1</v>
      </c>
      <c r="T197" s="11">
        <f t="shared" si="22"/>
        <v>42135.462175925924</v>
      </c>
      <c r="U197" s="11">
        <f t="shared" si="23"/>
        <v>42195.462175925924</v>
      </c>
    </row>
    <row r="198" spans="1:21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8"/>
        <v>0.41857142857142859</v>
      </c>
      <c r="P198" s="6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>
        <v>1</v>
      </c>
      <c r="T198" s="11">
        <f t="shared" si="22"/>
        <v>42259.334467592591</v>
      </c>
      <c r="U198" s="11">
        <f t="shared" si="23"/>
        <v>42287.666666666664</v>
      </c>
    </row>
    <row r="199" spans="1:21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8"/>
        <v>0.1048</v>
      </c>
      <c r="P199" s="6">
        <f t="shared" si="19"/>
        <v>32.75</v>
      </c>
      <c r="Q199" t="str">
        <f t="shared" si="20"/>
        <v>film &amp; video</v>
      </c>
      <c r="R199" t="str">
        <f t="shared" si="21"/>
        <v>drama</v>
      </c>
      <c r="S199">
        <v>1</v>
      </c>
      <c r="T199" s="11">
        <f t="shared" si="22"/>
        <v>42741.640046296299</v>
      </c>
      <c r="U199" s="11">
        <f t="shared" si="23"/>
        <v>42783.666666666664</v>
      </c>
    </row>
    <row r="200" spans="1:21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8"/>
        <v>1.116E-2</v>
      </c>
      <c r="P200" s="6">
        <f t="shared" si="19"/>
        <v>46.5</v>
      </c>
      <c r="Q200" t="str">
        <f t="shared" si="20"/>
        <v>film &amp; video</v>
      </c>
      <c r="R200" t="str">
        <f t="shared" si="21"/>
        <v>drama</v>
      </c>
      <c r="S200">
        <v>1</v>
      </c>
      <c r="T200" s="11">
        <f t="shared" si="22"/>
        <v>41887.175023148149</v>
      </c>
      <c r="U200" s="11">
        <f t="shared" si="23"/>
        <v>41917.175023148149</v>
      </c>
    </row>
    <row r="201" spans="1:21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8"/>
        <v>0</v>
      </c>
      <c r="P201" s="6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>
        <v>1</v>
      </c>
      <c r="T201" s="11">
        <f t="shared" si="22"/>
        <v>42583.915532407402</v>
      </c>
      <c r="U201" s="11">
        <f t="shared" si="23"/>
        <v>42613.915532407402</v>
      </c>
    </row>
    <row r="202" spans="1:21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8"/>
        <v>0.26192500000000002</v>
      </c>
      <c r="P202" s="6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>
        <v>1</v>
      </c>
      <c r="T202" s="11">
        <f t="shared" si="22"/>
        <v>41866.875034722223</v>
      </c>
      <c r="U202" s="11">
        <f t="shared" si="23"/>
        <v>41896.875034722223</v>
      </c>
    </row>
    <row r="203" spans="1:21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8"/>
        <v>0.58461538461538465</v>
      </c>
      <c r="P203" s="6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>
        <v>1</v>
      </c>
      <c r="T203" s="11">
        <f t="shared" si="22"/>
        <v>42023.610289351847</v>
      </c>
      <c r="U203" s="11">
        <f t="shared" si="23"/>
        <v>42043.610289351847</v>
      </c>
    </row>
    <row r="204" spans="1:21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8"/>
        <v>0</v>
      </c>
      <c r="P204" s="6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>
        <v>1</v>
      </c>
      <c r="T204" s="11">
        <f t="shared" si="22"/>
        <v>42255.719490740739</v>
      </c>
      <c r="U204" s="11">
        <f t="shared" si="23"/>
        <v>42285.665972222218</v>
      </c>
    </row>
    <row r="205" spans="1:21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8"/>
        <v>0.2984</v>
      </c>
      <c r="P205" s="6">
        <f t="shared" si="19"/>
        <v>93.25</v>
      </c>
      <c r="Q205" t="str">
        <f t="shared" si="20"/>
        <v>film &amp; video</v>
      </c>
      <c r="R205" t="str">
        <f t="shared" si="21"/>
        <v>drama</v>
      </c>
      <c r="S205">
        <v>1</v>
      </c>
      <c r="T205" s="11">
        <f t="shared" si="22"/>
        <v>41973.639629629623</v>
      </c>
      <c r="U205" s="11">
        <f t="shared" si="23"/>
        <v>42033.639629629623</v>
      </c>
    </row>
    <row r="206" spans="1:21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8"/>
        <v>0.50721666666666665</v>
      </c>
      <c r="P206" s="6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>
        <v>1</v>
      </c>
      <c r="T206" s="11">
        <f t="shared" si="22"/>
        <v>42556.375034722216</v>
      </c>
      <c r="U206" s="11">
        <f t="shared" si="23"/>
        <v>42586.375034722216</v>
      </c>
    </row>
    <row r="207" spans="1:21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8"/>
        <v>0.16250000000000001</v>
      </c>
      <c r="P207" s="6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>
        <v>1</v>
      </c>
      <c r="T207" s="11">
        <f t="shared" si="22"/>
        <v>42248.423865740733</v>
      </c>
      <c r="U207" s="11">
        <f t="shared" si="23"/>
        <v>42283.423865740733</v>
      </c>
    </row>
    <row r="208" spans="1:21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8"/>
        <v>0</v>
      </c>
      <c r="P208" s="6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>
        <v>1</v>
      </c>
      <c r="T208" s="11">
        <f t="shared" si="22"/>
        <v>42566.79609953703</v>
      </c>
      <c r="U208" s="11">
        <f t="shared" si="23"/>
        <v>42587.79609953703</v>
      </c>
    </row>
    <row r="209" spans="1:21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8"/>
        <v>0.15214285714285714</v>
      </c>
      <c r="P209" s="6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>
        <v>1</v>
      </c>
      <c r="T209" s="11">
        <f t="shared" si="22"/>
        <v>41977.988865740735</v>
      </c>
      <c r="U209" s="11">
        <f t="shared" si="23"/>
        <v>42007.988865740735</v>
      </c>
    </row>
    <row r="210" spans="1:21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8"/>
        <v>0</v>
      </c>
      <c r="P210" s="6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>
        <v>1</v>
      </c>
      <c r="T210" s="11">
        <f t="shared" si="22"/>
        <v>41959.16165509259</v>
      </c>
      <c r="U210" s="11">
        <f t="shared" si="23"/>
        <v>41989.16165509259</v>
      </c>
    </row>
    <row r="211" spans="1:21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8"/>
        <v>0</v>
      </c>
      <c r="P211" s="6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>
        <v>1</v>
      </c>
      <c r="T211" s="11">
        <f t="shared" si="22"/>
        <v>42165.714525462965</v>
      </c>
      <c r="U211" s="11">
        <f t="shared" si="23"/>
        <v>42195.714525462965</v>
      </c>
    </row>
    <row r="212" spans="1:21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8"/>
        <v>0.2525</v>
      </c>
      <c r="P212" s="6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>
        <v>1</v>
      </c>
      <c r="T212" s="11">
        <f t="shared" si="22"/>
        <v>42248.856388888882</v>
      </c>
      <c r="U212" s="11">
        <f t="shared" si="23"/>
        <v>42277.999999999993</v>
      </c>
    </row>
    <row r="213" spans="1:21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8"/>
        <v>0.44600000000000001</v>
      </c>
      <c r="P213" s="6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>
        <v>1</v>
      </c>
      <c r="T213" s="11">
        <f t="shared" si="22"/>
        <v>42235.951585648152</v>
      </c>
      <c r="U213" s="11">
        <f t="shared" si="23"/>
        <v>42265.951585648152</v>
      </c>
    </row>
    <row r="214" spans="1:21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8"/>
        <v>1.5873015873015873E-4</v>
      </c>
      <c r="P214" s="6">
        <f t="shared" si="19"/>
        <v>1</v>
      </c>
      <c r="Q214" t="str">
        <f t="shared" si="20"/>
        <v>film &amp; video</v>
      </c>
      <c r="R214" t="str">
        <f t="shared" si="21"/>
        <v>drama</v>
      </c>
      <c r="S214">
        <v>1</v>
      </c>
      <c r="T214" s="11">
        <f t="shared" si="22"/>
        <v>42416.672685185178</v>
      </c>
      <c r="U214" s="11">
        <f t="shared" si="23"/>
        <v>42476.631018518521</v>
      </c>
    </row>
    <row r="215" spans="1:21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8"/>
        <v>4.0000000000000002E-4</v>
      </c>
      <c r="P215" s="6">
        <f t="shared" si="19"/>
        <v>20</v>
      </c>
      <c r="Q215" t="str">
        <f t="shared" si="20"/>
        <v>film &amp; video</v>
      </c>
      <c r="R215" t="str">
        <f t="shared" si="21"/>
        <v>drama</v>
      </c>
      <c r="S215">
        <v>1</v>
      </c>
      <c r="T215" s="11">
        <f t="shared" si="22"/>
        <v>42202.385960648149</v>
      </c>
      <c r="U215" s="11">
        <f t="shared" si="23"/>
        <v>42232.379641203697</v>
      </c>
    </row>
    <row r="216" spans="1:21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8"/>
        <v>8.0000000000000007E-5</v>
      </c>
      <c r="P216" s="6">
        <f t="shared" si="19"/>
        <v>1</v>
      </c>
      <c r="Q216" t="str">
        <f t="shared" si="20"/>
        <v>film &amp; video</v>
      </c>
      <c r="R216" t="str">
        <f t="shared" si="21"/>
        <v>drama</v>
      </c>
      <c r="S216">
        <v>1</v>
      </c>
      <c r="T216" s="11">
        <f t="shared" si="22"/>
        <v>42009.432280092595</v>
      </c>
      <c r="U216" s="11">
        <f t="shared" si="23"/>
        <v>42069.432280092595</v>
      </c>
    </row>
    <row r="217" spans="1:21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8"/>
        <v>2.2727272727272726E-3</v>
      </c>
      <c r="P217" s="6">
        <f t="shared" si="19"/>
        <v>10</v>
      </c>
      <c r="Q217" t="str">
        <f t="shared" si="20"/>
        <v>film &amp; video</v>
      </c>
      <c r="R217" t="str">
        <f t="shared" si="21"/>
        <v>drama</v>
      </c>
      <c r="S217">
        <v>1</v>
      </c>
      <c r="T217" s="11">
        <f t="shared" si="22"/>
        <v>42375.021782407406</v>
      </c>
      <c r="U217" s="11">
        <f t="shared" si="23"/>
        <v>42417.790972222218</v>
      </c>
    </row>
    <row r="218" spans="1:21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8"/>
        <v>0.55698440000000005</v>
      </c>
      <c r="P218" s="6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>
        <v>1</v>
      </c>
      <c r="T218" s="11">
        <f t="shared" si="22"/>
        <v>42066.750428240739</v>
      </c>
      <c r="U218" s="11">
        <f t="shared" si="23"/>
        <v>42116.708761574067</v>
      </c>
    </row>
    <row r="219" spans="1:21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8"/>
        <v>0.11942999999999999</v>
      </c>
      <c r="P219" s="6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>
        <v>1</v>
      </c>
      <c r="T219" s="11">
        <f t="shared" si="22"/>
        <v>41970.432280092595</v>
      </c>
      <c r="U219" s="11">
        <f t="shared" si="23"/>
        <v>42001.432280092595</v>
      </c>
    </row>
    <row r="220" spans="1:21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8"/>
        <v>0.02</v>
      </c>
      <c r="P220" s="6">
        <f t="shared" si="19"/>
        <v>100</v>
      </c>
      <c r="Q220" t="str">
        <f t="shared" si="20"/>
        <v>film &amp; video</v>
      </c>
      <c r="R220" t="str">
        <f t="shared" si="21"/>
        <v>drama</v>
      </c>
      <c r="S220">
        <v>1</v>
      </c>
      <c r="T220" s="11">
        <f t="shared" si="22"/>
        <v>42079.420011574075</v>
      </c>
      <c r="U220" s="11">
        <f t="shared" si="23"/>
        <v>42139.420011574075</v>
      </c>
    </row>
    <row r="221" spans="1:21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8"/>
        <v>0.17630000000000001</v>
      </c>
      <c r="P221" s="6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>
        <v>1</v>
      </c>
      <c r="T221" s="11">
        <f t="shared" si="22"/>
        <v>42429.118344907409</v>
      </c>
      <c r="U221" s="11">
        <f t="shared" si="23"/>
        <v>42461.082638888889</v>
      </c>
    </row>
    <row r="222" spans="1:21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8"/>
        <v>7.1999999999999998E-3</v>
      </c>
      <c r="P222" s="6">
        <f t="shared" si="19"/>
        <v>120</v>
      </c>
      <c r="Q222" t="str">
        <f t="shared" si="20"/>
        <v>film &amp; video</v>
      </c>
      <c r="R222" t="str">
        <f t="shared" si="21"/>
        <v>drama</v>
      </c>
      <c r="S222">
        <v>1</v>
      </c>
      <c r="T222" s="11">
        <f t="shared" si="22"/>
        <v>42195.435532407406</v>
      </c>
      <c r="U222" s="11">
        <f t="shared" si="23"/>
        <v>42236.629166666658</v>
      </c>
    </row>
    <row r="223" spans="1:21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8"/>
        <v>0</v>
      </c>
      <c r="P223" s="6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>
        <v>1</v>
      </c>
      <c r="T223" s="11">
        <f t="shared" si="22"/>
        <v>42031.629212962966</v>
      </c>
      <c r="U223" s="11">
        <f t="shared" si="23"/>
        <v>42091.587546296294</v>
      </c>
    </row>
    <row r="224" spans="1:21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8"/>
        <v>0.13</v>
      </c>
      <c r="P224" s="6">
        <f t="shared" si="19"/>
        <v>65</v>
      </c>
      <c r="Q224" t="str">
        <f t="shared" si="20"/>
        <v>film &amp; video</v>
      </c>
      <c r="R224" t="str">
        <f t="shared" si="21"/>
        <v>drama</v>
      </c>
      <c r="S224">
        <v>1</v>
      </c>
      <c r="T224" s="11">
        <f t="shared" si="22"/>
        <v>42031.561550925922</v>
      </c>
      <c r="U224" s="11">
        <f t="shared" si="23"/>
        <v>42089.902083333327</v>
      </c>
    </row>
    <row r="225" spans="1:21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8"/>
        <v>0</v>
      </c>
      <c r="P225" s="6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>
        <v>1</v>
      </c>
      <c r="T225" s="11">
        <f t="shared" si="22"/>
        <v>42481.839699074073</v>
      </c>
      <c r="U225" s="11">
        <f t="shared" si="23"/>
        <v>42511.836805555555</v>
      </c>
    </row>
    <row r="226" spans="1:21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8"/>
        <v>0</v>
      </c>
      <c r="P226" s="6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>
        <v>1</v>
      </c>
      <c r="T226" s="11">
        <f t="shared" si="22"/>
        <v>42135.026921296296</v>
      </c>
      <c r="U226" s="11">
        <f t="shared" si="23"/>
        <v>42195.026921296296</v>
      </c>
    </row>
    <row r="227" spans="1:21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8"/>
        <v>0</v>
      </c>
      <c r="P227" s="6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>
        <v>1</v>
      </c>
      <c r="T227" s="11">
        <f t="shared" si="22"/>
        <v>42438.752939814811</v>
      </c>
      <c r="U227" s="11">
        <f t="shared" si="23"/>
        <v>42468.711273148147</v>
      </c>
    </row>
    <row r="228" spans="1:21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8"/>
        <v>8.6206896551724137E-3</v>
      </c>
      <c r="P228" s="6">
        <f t="shared" si="19"/>
        <v>125</v>
      </c>
      <c r="Q228" t="str">
        <f t="shared" si="20"/>
        <v>film &amp; video</v>
      </c>
      <c r="R228" t="str">
        <f t="shared" si="21"/>
        <v>drama</v>
      </c>
      <c r="S228">
        <v>1</v>
      </c>
      <c r="T228" s="11">
        <f t="shared" si="22"/>
        <v>42106.457685185182</v>
      </c>
      <c r="U228" s="11">
        <f t="shared" si="23"/>
        <v>42155.186805555553</v>
      </c>
    </row>
    <row r="229" spans="1:21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8"/>
        <v>0</v>
      </c>
      <c r="P229" s="6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>
        <v>1</v>
      </c>
      <c r="T229" s="11">
        <f t="shared" si="22"/>
        <v>42164.685659722221</v>
      </c>
      <c r="U229" s="11">
        <f t="shared" si="23"/>
        <v>42194.685659722221</v>
      </c>
    </row>
    <row r="230" spans="1:21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8"/>
        <v>0</v>
      </c>
      <c r="P230" s="6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>
        <v>1</v>
      </c>
      <c r="T230" s="11">
        <f t="shared" si="22"/>
        <v>42096.478067129625</v>
      </c>
      <c r="U230" s="11">
        <f t="shared" si="23"/>
        <v>42156.478067129625</v>
      </c>
    </row>
    <row r="231" spans="1:21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8"/>
        <v>0</v>
      </c>
      <c r="P231" s="6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>
        <v>1</v>
      </c>
      <c r="T231" s="11">
        <f t="shared" si="22"/>
        <v>42383.725659722222</v>
      </c>
      <c r="U231" s="11">
        <f t="shared" si="23"/>
        <v>42413.725659722222</v>
      </c>
    </row>
    <row r="232" spans="1:21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8"/>
        <v>4.0000000000000001E-3</v>
      </c>
      <c r="P232" s="6">
        <f t="shared" si="19"/>
        <v>30</v>
      </c>
      <c r="Q232" t="str">
        <f t="shared" si="20"/>
        <v>film &amp; video</v>
      </c>
      <c r="R232" t="str">
        <f t="shared" si="21"/>
        <v>drama</v>
      </c>
      <c r="S232">
        <v>1</v>
      </c>
      <c r="T232" s="11">
        <f t="shared" si="22"/>
        <v>42129.568877314807</v>
      </c>
      <c r="U232" s="11">
        <f t="shared" si="23"/>
        <v>42159.568877314807</v>
      </c>
    </row>
    <row r="233" spans="1:21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8"/>
        <v>0</v>
      </c>
      <c r="P233" s="6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>
        <v>1</v>
      </c>
      <c r="T233" s="11">
        <f t="shared" si="22"/>
        <v>42341.750590277778</v>
      </c>
      <c r="U233" s="11">
        <f t="shared" si="23"/>
        <v>42371.750590277778</v>
      </c>
    </row>
    <row r="234" spans="1:21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8"/>
        <v>2.75E-2</v>
      </c>
      <c r="P234" s="6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>
        <v>1</v>
      </c>
      <c r="T234" s="11">
        <f t="shared" si="22"/>
        <v>42032.617430555554</v>
      </c>
      <c r="U234" s="11">
        <f t="shared" si="23"/>
        <v>42062.617430555554</v>
      </c>
    </row>
    <row r="235" spans="1:21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8"/>
        <v>0</v>
      </c>
      <c r="P235" s="6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>
        <v>1</v>
      </c>
      <c r="T235" s="11">
        <f t="shared" si="22"/>
        <v>42612.703379629624</v>
      </c>
      <c r="U235" s="11">
        <f t="shared" si="23"/>
        <v>42642.703379629624</v>
      </c>
    </row>
    <row r="236" spans="1:21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8"/>
        <v>0.40100000000000002</v>
      </c>
      <c r="P236" s="6">
        <f t="shared" si="19"/>
        <v>80.2</v>
      </c>
      <c r="Q236" t="str">
        <f t="shared" si="20"/>
        <v>film &amp; video</v>
      </c>
      <c r="R236" t="str">
        <f t="shared" si="21"/>
        <v>drama</v>
      </c>
      <c r="S236">
        <v>1</v>
      </c>
      <c r="T236" s="11">
        <f t="shared" si="22"/>
        <v>42135.82707175926</v>
      </c>
      <c r="U236" s="11">
        <f t="shared" si="23"/>
        <v>42175.82707175926</v>
      </c>
    </row>
    <row r="237" spans="1:21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8"/>
        <v>0</v>
      </c>
      <c r="P237" s="6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>
        <v>1</v>
      </c>
      <c r="T237" s="11">
        <f t="shared" si="22"/>
        <v>42164.700196759259</v>
      </c>
      <c r="U237" s="11">
        <f t="shared" si="23"/>
        <v>42194.700196759259</v>
      </c>
    </row>
    <row r="238" spans="1:21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8"/>
        <v>0</v>
      </c>
      <c r="P238" s="6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>
        <v>1</v>
      </c>
      <c r="T238" s="11">
        <f t="shared" si="22"/>
        <v>42320.876145833325</v>
      </c>
      <c r="U238" s="11">
        <f t="shared" si="23"/>
        <v>42373.791666666664</v>
      </c>
    </row>
    <row r="239" spans="1:21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8"/>
        <v>3.3333333333333335E-3</v>
      </c>
      <c r="P239" s="6">
        <f t="shared" si="19"/>
        <v>50</v>
      </c>
      <c r="Q239" t="str">
        <f t="shared" si="20"/>
        <v>film &amp; video</v>
      </c>
      <c r="R239" t="str">
        <f t="shared" si="21"/>
        <v>drama</v>
      </c>
      <c r="S239">
        <v>1</v>
      </c>
      <c r="T239" s="11">
        <f t="shared" si="22"/>
        <v>42377.368854166663</v>
      </c>
      <c r="U239" s="11">
        <f t="shared" si="23"/>
        <v>42437.368854166663</v>
      </c>
    </row>
    <row r="240" spans="1:21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8"/>
        <v>0</v>
      </c>
      <c r="P240" s="6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>
        <v>1</v>
      </c>
      <c r="T240" s="11">
        <f t="shared" si="22"/>
        <v>42713.754166666658</v>
      </c>
      <c r="U240" s="11">
        <f t="shared" si="23"/>
        <v>42734.166666666664</v>
      </c>
    </row>
    <row r="241" spans="1:21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8"/>
        <v>0.25</v>
      </c>
      <c r="P241" s="6">
        <f t="shared" si="19"/>
        <v>50</v>
      </c>
      <c r="Q241" t="str">
        <f t="shared" si="20"/>
        <v>film &amp; video</v>
      </c>
      <c r="R241" t="str">
        <f t="shared" si="21"/>
        <v>drama</v>
      </c>
      <c r="S241">
        <v>1</v>
      </c>
      <c r="T241" s="11">
        <f t="shared" si="22"/>
        <v>42296.901967592588</v>
      </c>
      <c r="U241" s="11">
        <f t="shared" si="23"/>
        <v>42316.291666666664</v>
      </c>
    </row>
    <row r="242" spans="1:21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8"/>
        <v>1.0763413333333334</v>
      </c>
      <c r="P242" s="6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>
        <v>1</v>
      </c>
      <c r="T242" s="11">
        <f t="shared" si="22"/>
        <v>41354.500127314815</v>
      </c>
      <c r="U242" s="11">
        <f t="shared" si="23"/>
        <v>41399.500127314815</v>
      </c>
    </row>
    <row r="243" spans="1:21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8"/>
        <v>1.1263736263736264</v>
      </c>
      <c r="P243" s="6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>
        <v>1</v>
      </c>
      <c r="T243" s="11">
        <f t="shared" si="22"/>
        <v>41949.489629629628</v>
      </c>
      <c r="U243" s="11">
        <f t="shared" si="23"/>
        <v>41994.489629629628</v>
      </c>
    </row>
    <row r="244" spans="1:21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8"/>
        <v>1.1346153846153846</v>
      </c>
      <c r="P244" s="6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>
        <v>1</v>
      </c>
      <c r="T244" s="11">
        <f t="shared" si="22"/>
        <v>40862.28460648148</v>
      </c>
      <c r="U244" s="11">
        <f t="shared" si="23"/>
        <v>40897.28460648148</v>
      </c>
    </row>
    <row r="245" spans="1:21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8"/>
        <v>1.0259199999999999</v>
      </c>
      <c r="P245" s="6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>
        <v>1</v>
      </c>
      <c r="T245" s="11">
        <f t="shared" si="22"/>
        <v>41661.839166666665</v>
      </c>
      <c r="U245" s="11">
        <f t="shared" si="23"/>
        <v>41691.839166666665</v>
      </c>
    </row>
    <row r="246" spans="1:21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8"/>
        <v>1.1375714285714287</v>
      </c>
      <c r="P246" s="6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>
        <v>1</v>
      </c>
      <c r="T246" s="11">
        <f t="shared" si="22"/>
        <v>40213.115266203698</v>
      </c>
      <c r="U246" s="11">
        <f t="shared" si="23"/>
        <v>40253.087499999994</v>
      </c>
    </row>
    <row r="247" spans="1:21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8"/>
        <v>1.0371999999999999</v>
      </c>
      <c r="P247" s="6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>
        <v>1</v>
      </c>
      <c r="T247" s="11">
        <f t="shared" si="22"/>
        <v>41106.844733796293</v>
      </c>
      <c r="U247" s="11">
        <f t="shared" si="23"/>
        <v>41136.844733796293</v>
      </c>
    </row>
    <row r="248" spans="1:21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8"/>
        <v>3.0546000000000002</v>
      </c>
      <c r="P248" s="6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>
        <v>1</v>
      </c>
      <c r="T248" s="11">
        <f t="shared" si="22"/>
        <v>40480.155150462961</v>
      </c>
      <c r="U248" s="11">
        <f t="shared" si="23"/>
        <v>40530.196817129625</v>
      </c>
    </row>
    <row r="249" spans="1:21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8"/>
        <v>1.341</v>
      </c>
      <c r="P249" s="6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>
        <v>1</v>
      </c>
      <c r="T249" s="11">
        <f t="shared" si="22"/>
        <v>40430.395995370367</v>
      </c>
      <c r="U249" s="11">
        <f t="shared" si="23"/>
        <v>40466.943749999999</v>
      </c>
    </row>
    <row r="250" spans="1:21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8"/>
        <v>1.0133294117647058</v>
      </c>
      <c r="P250" s="6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>
        <v>1</v>
      </c>
      <c r="T250" s="11">
        <f t="shared" si="22"/>
        <v>40870.566076388888</v>
      </c>
      <c r="U250" s="11">
        <f t="shared" si="23"/>
        <v>40915.566076388888</v>
      </c>
    </row>
    <row r="251" spans="1:21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8"/>
        <v>1.1292</v>
      </c>
      <c r="P251" s="6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>
        <v>1</v>
      </c>
      <c r="T251" s="11">
        <f t="shared" si="22"/>
        <v>40332.715509259258</v>
      </c>
      <c r="U251" s="11">
        <f t="shared" si="23"/>
        <v>40412.527777777774</v>
      </c>
    </row>
    <row r="252" spans="1:21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8"/>
        <v>1.0558333333333334</v>
      </c>
      <c r="P252" s="6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>
        <v>1</v>
      </c>
      <c r="T252" s="11">
        <f t="shared" si="22"/>
        <v>41401.357534722221</v>
      </c>
      <c r="U252" s="11">
        <f t="shared" si="23"/>
        <v>41431.357534722221</v>
      </c>
    </row>
    <row r="253" spans="1:21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8"/>
        <v>1.2557142857142858</v>
      </c>
      <c r="P253" s="6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>
        <v>1</v>
      </c>
      <c r="T253" s="11">
        <f t="shared" si="22"/>
        <v>41013.579236111109</v>
      </c>
      <c r="U253" s="11">
        <f t="shared" si="23"/>
        <v>41045.583333333328</v>
      </c>
    </row>
    <row r="254" spans="1:21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8"/>
        <v>1.8455999999999999</v>
      </c>
      <c r="P254" s="6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>
        <v>1</v>
      </c>
      <c r="T254" s="11">
        <f t="shared" si="22"/>
        <v>40266.454375000001</v>
      </c>
      <c r="U254" s="11">
        <f t="shared" si="23"/>
        <v>40329.957638888889</v>
      </c>
    </row>
    <row r="255" spans="1:21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8"/>
        <v>1.0073333333333334</v>
      </c>
      <c r="P255" s="6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>
        <v>1</v>
      </c>
      <c r="T255" s="11">
        <f t="shared" si="22"/>
        <v>40924.44253472222</v>
      </c>
      <c r="U255" s="11">
        <f t="shared" si="23"/>
        <v>40954.44253472222</v>
      </c>
    </row>
    <row r="256" spans="1:21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8"/>
        <v>1.1694724999999999</v>
      </c>
      <c r="P256" s="6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>
        <v>1</v>
      </c>
      <c r="T256" s="11">
        <f t="shared" si="22"/>
        <v>42263.744328703695</v>
      </c>
      <c r="U256" s="11">
        <f t="shared" si="23"/>
        <v>42293.874999999993</v>
      </c>
    </row>
    <row r="257" spans="1:21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8"/>
        <v>1.0673325</v>
      </c>
      <c r="P257" s="6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>
        <v>1</v>
      </c>
      <c r="T257" s="11">
        <f t="shared" si="22"/>
        <v>40588.318078703705</v>
      </c>
      <c r="U257" s="11">
        <f t="shared" si="23"/>
        <v>40618.276412037034</v>
      </c>
    </row>
    <row r="258" spans="1:21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8"/>
        <v>1.391</v>
      </c>
      <c r="P258" s="6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>
        <v>1</v>
      </c>
      <c r="T258" s="11">
        <f t="shared" si="22"/>
        <v>41319.560960648145</v>
      </c>
      <c r="U258" s="11">
        <f t="shared" si="23"/>
        <v>41349.560960648145</v>
      </c>
    </row>
    <row r="259" spans="1:21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4">E259/D259</f>
        <v>1.0672648571428571</v>
      </c>
      <c r="P259" s="6">
        <f t="shared" ref="P259:P322" si="25">E259/L259</f>
        <v>66.70405357142856</v>
      </c>
      <c r="Q259" t="str">
        <f t="shared" ref="Q259:Q322" si="26">LEFT(N259,FIND("/",N259)-1)</f>
        <v>film &amp; video</v>
      </c>
      <c r="R259" t="str">
        <f t="shared" ref="R259:R322" si="27">RIGHT(N259,LEN(N259)-FIND("/",N259))</f>
        <v>documentary</v>
      </c>
      <c r="S259">
        <v>1</v>
      </c>
      <c r="T259" s="11">
        <f t="shared" ref="T259:T322" si="28">(((J259/60)/60)/24)+DATE(1970,1,1)+(-5/24)</f>
        <v>42479.418541666666</v>
      </c>
      <c r="U259" s="11">
        <f t="shared" ref="U259:U322" si="29">(((I259/60)/60)/24)+DATE(1970,1,1)+(-5/24)</f>
        <v>42509.418541666666</v>
      </c>
    </row>
    <row r="260" spans="1:21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4"/>
        <v>1.9114</v>
      </c>
      <c r="P260" s="6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>
        <v>1</v>
      </c>
      <c r="T260" s="11">
        <f t="shared" si="28"/>
        <v>40681.843356481477</v>
      </c>
      <c r="U260" s="11">
        <f t="shared" si="29"/>
        <v>40711.843356481477</v>
      </c>
    </row>
    <row r="261" spans="1:21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4"/>
        <v>1.3193789333333332</v>
      </c>
      <c r="P261" s="6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>
        <v>1</v>
      </c>
      <c r="T261" s="11">
        <f t="shared" si="28"/>
        <v>42072.529733796291</v>
      </c>
      <c r="U261" s="11">
        <f t="shared" si="29"/>
        <v>42102.529733796291</v>
      </c>
    </row>
    <row r="262" spans="1:21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4"/>
        <v>1.0640000000000001</v>
      </c>
      <c r="P262" s="6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>
        <v>1</v>
      </c>
      <c r="T262" s="11">
        <f t="shared" si="28"/>
        <v>40330.547210648147</v>
      </c>
      <c r="U262" s="11">
        <f t="shared" si="29"/>
        <v>40376.207638888889</v>
      </c>
    </row>
    <row r="263" spans="1:21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4"/>
        <v>1.0740000000000001</v>
      </c>
      <c r="P263" s="6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>
        <v>1</v>
      </c>
      <c r="T263" s="11">
        <f t="shared" si="28"/>
        <v>41017.677129629628</v>
      </c>
      <c r="U263" s="11">
        <f t="shared" si="29"/>
        <v>41067.413194444445</v>
      </c>
    </row>
    <row r="264" spans="1:21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4"/>
        <v>2.4</v>
      </c>
      <c r="P264" s="6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>
        <v>1</v>
      </c>
      <c r="T264" s="11">
        <f t="shared" si="28"/>
        <v>40555.039675925924</v>
      </c>
      <c r="U264" s="11">
        <f t="shared" si="29"/>
        <v>40600.039675925924</v>
      </c>
    </row>
    <row r="265" spans="1:21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4"/>
        <v>1.1808107999999999</v>
      </c>
      <c r="P265" s="6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>
        <v>1</v>
      </c>
      <c r="T265" s="11">
        <f t="shared" si="28"/>
        <v>41149.746458333328</v>
      </c>
      <c r="U265" s="11">
        <f t="shared" si="29"/>
        <v>41179.746458333328</v>
      </c>
    </row>
    <row r="266" spans="1:21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4"/>
        <v>1.1819999999999999</v>
      </c>
      <c r="P266" s="6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>
        <v>1</v>
      </c>
      <c r="T266" s="11">
        <f t="shared" si="28"/>
        <v>41010.411979166667</v>
      </c>
      <c r="U266" s="11">
        <f t="shared" si="29"/>
        <v>41040.411979166667</v>
      </c>
    </row>
    <row r="267" spans="1:21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4"/>
        <v>1.111</v>
      </c>
      <c r="P267" s="6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>
        <v>1</v>
      </c>
      <c r="T267" s="11">
        <f t="shared" si="28"/>
        <v>40267.037384259253</v>
      </c>
      <c r="U267" s="11">
        <f t="shared" si="29"/>
        <v>40308.636111111111</v>
      </c>
    </row>
    <row r="268" spans="1:21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4"/>
        <v>1.4550000000000001</v>
      </c>
      <c r="P268" s="6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>
        <v>1</v>
      </c>
      <c r="T268" s="11">
        <f t="shared" si="28"/>
        <v>40204.966516203705</v>
      </c>
      <c r="U268" s="11">
        <f t="shared" si="29"/>
        <v>40290.95208333333</v>
      </c>
    </row>
    <row r="269" spans="1:21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4"/>
        <v>1.3162883248730965</v>
      </c>
      <c r="P269" s="6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>
        <v>1</v>
      </c>
      <c r="T269" s="11">
        <f t="shared" si="28"/>
        <v>41785.244201388887</v>
      </c>
      <c r="U269" s="11">
        <f t="shared" si="29"/>
        <v>41815.244201388887</v>
      </c>
    </row>
    <row r="270" spans="1:21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4"/>
        <v>1.1140000000000001</v>
      </c>
      <c r="P270" s="6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>
        <v>1</v>
      </c>
      <c r="T270" s="11">
        <f t="shared" si="28"/>
        <v>40808.944189814814</v>
      </c>
      <c r="U270" s="11">
        <f t="shared" si="29"/>
        <v>40853.985856481479</v>
      </c>
    </row>
    <row r="271" spans="1:21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4"/>
        <v>1.4723377</v>
      </c>
      <c r="P271" s="6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>
        <v>1</v>
      </c>
      <c r="T271" s="11">
        <f t="shared" si="28"/>
        <v>42757.988680555551</v>
      </c>
      <c r="U271" s="11">
        <f t="shared" si="29"/>
        <v>42787.988680555551</v>
      </c>
    </row>
    <row r="272" spans="1:21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4"/>
        <v>1.5260869565217392</v>
      </c>
      <c r="P272" s="6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>
        <v>1</v>
      </c>
      <c r="T272" s="11">
        <f t="shared" si="28"/>
        <v>40637.658217592587</v>
      </c>
      <c r="U272" s="11">
        <f t="shared" si="29"/>
        <v>40687.958333333328</v>
      </c>
    </row>
    <row r="273" spans="1:21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4"/>
        <v>1.0468</v>
      </c>
      <c r="P273" s="6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>
        <v>1</v>
      </c>
      <c r="T273" s="11">
        <f t="shared" si="28"/>
        <v>41611.891909722224</v>
      </c>
      <c r="U273" s="11">
        <f t="shared" si="29"/>
        <v>41641.125</v>
      </c>
    </row>
    <row r="274" spans="1:21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4"/>
        <v>1.7743366666666667</v>
      </c>
      <c r="P274" s="6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>
        <v>1</v>
      </c>
      <c r="T274" s="11">
        <f t="shared" si="28"/>
        <v>40235.692025462959</v>
      </c>
      <c r="U274" s="11">
        <f t="shared" si="29"/>
        <v>40296.575694444444</v>
      </c>
    </row>
    <row r="275" spans="1:21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4"/>
        <v>1.077758</v>
      </c>
      <c r="P275" s="6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>
        <v>1</v>
      </c>
      <c r="T275" s="11">
        <f t="shared" si="28"/>
        <v>40697.29011574074</v>
      </c>
      <c r="U275" s="11">
        <f t="shared" si="29"/>
        <v>40727.29011574074</v>
      </c>
    </row>
    <row r="276" spans="1:21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4"/>
        <v>1.56</v>
      </c>
      <c r="P276" s="6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>
        <v>1</v>
      </c>
      <c r="T276" s="11">
        <f t="shared" si="28"/>
        <v>40969.704039351847</v>
      </c>
      <c r="U276" s="11">
        <f t="shared" si="29"/>
        <v>41004.082638888889</v>
      </c>
    </row>
    <row r="277" spans="1:21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4"/>
        <v>1.08395</v>
      </c>
      <c r="P277" s="6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>
        <v>1</v>
      </c>
      <c r="T277" s="11">
        <f t="shared" si="28"/>
        <v>41192.823680555557</v>
      </c>
      <c r="U277" s="11">
        <f t="shared" si="29"/>
        <v>41222.865347222221</v>
      </c>
    </row>
    <row r="278" spans="1:21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4"/>
        <v>1.476</v>
      </c>
      <c r="P278" s="6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>
        <v>1</v>
      </c>
      <c r="T278" s="11">
        <f t="shared" si="28"/>
        <v>40966.87354166666</v>
      </c>
      <c r="U278" s="11">
        <f t="shared" si="29"/>
        <v>41026.831874999996</v>
      </c>
    </row>
    <row r="279" spans="1:21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4"/>
        <v>1.1038153846153846</v>
      </c>
      <c r="P279" s="6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>
        <v>1</v>
      </c>
      <c r="T279" s="11">
        <f t="shared" si="28"/>
        <v>42117.68309027778</v>
      </c>
      <c r="U279" s="11">
        <f t="shared" si="29"/>
        <v>42147.68309027778</v>
      </c>
    </row>
    <row r="280" spans="1:21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4"/>
        <v>1.5034814814814814</v>
      </c>
      <c r="P280" s="6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>
        <v>1</v>
      </c>
      <c r="T280" s="11">
        <f t="shared" si="28"/>
        <v>41163.832627314812</v>
      </c>
      <c r="U280" s="11">
        <f t="shared" si="29"/>
        <v>41193.832627314812</v>
      </c>
    </row>
    <row r="281" spans="1:21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4"/>
        <v>1.5731829411764706</v>
      </c>
      <c r="P281" s="6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>
        <v>1</v>
      </c>
      <c r="T281" s="11">
        <f t="shared" si="28"/>
        <v>42759.035833333335</v>
      </c>
      <c r="U281" s="11">
        <f t="shared" si="29"/>
        <v>42792.875694444439</v>
      </c>
    </row>
    <row r="282" spans="1:21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4"/>
        <v>1.5614399999999999</v>
      </c>
      <c r="P282" s="6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>
        <v>1</v>
      </c>
      <c r="T282" s="11">
        <f t="shared" si="28"/>
        <v>41744.382349537031</v>
      </c>
      <c r="U282" s="11">
        <f t="shared" si="29"/>
        <v>41789.382349537031</v>
      </c>
    </row>
    <row r="283" spans="1:21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4"/>
        <v>1.2058763636363636</v>
      </c>
      <c r="P283" s="6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>
        <v>1</v>
      </c>
      <c r="T283" s="11">
        <f t="shared" si="28"/>
        <v>39949.955011574071</v>
      </c>
      <c r="U283" s="11">
        <f t="shared" si="29"/>
        <v>40035.601388888885</v>
      </c>
    </row>
    <row r="284" spans="1:21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4"/>
        <v>1.0118888888888888</v>
      </c>
      <c r="P284" s="6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>
        <v>1</v>
      </c>
      <c r="T284" s="11">
        <f t="shared" si="28"/>
        <v>40194.711712962962</v>
      </c>
      <c r="U284" s="11">
        <f t="shared" si="29"/>
        <v>40231.708333333328</v>
      </c>
    </row>
    <row r="285" spans="1:21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4"/>
        <v>1.142725</v>
      </c>
      <c r="P285" s="6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>
        <v>1</v>
      </c>
      <c r="T285" s="11">
        <f t="shared" si="28"/>
        <v>40675.501666666663</v>
      </c>
      <c r="U285" s="11">
        <f t="shared" si="29"/>
        <v>40694.999305555553</v>
      </c>
    </row>
    <row r="286" spans="1:21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4"/>
        <v>1.0462615</v>
      </c>
      <c r="P286" s="6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>
        <v>1</v>
      </c>
      <c r="T286" s="11">
        <f t="shared" si="28"/>
        <v>40904.529861111107</v>
      </c>
      <c r="U286" s="11">
        <f t="shared" si="29"/>
        <v>40929.529861111107</v>
      </c>
    </row>
    <row r="287" spans="1:21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4"/>
        <v>2.2882507142857142</v>
      </c>
      <c r="P287" s="6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>
        <v>1</v>
      </c>
      <c r="T287" s="11">
        <f t="shared" si="28"/>
        <v>41506.547777777778</v>
      </c>
      <c r="U287" s="11">
        <f t="shared" si="29"/>
        <v>41536.547777777778</v>
      </c>
    </row>
    <row r="288" spans="1:21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4"/>
        <v>1.0915333333333332</v>
      </c>
      <c r="P288" s="6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>
        <v>1</v>
      </c>
      <c r="T288" s="11">
        <f t="shared" si="28"/>
        <v>41313.60791666666</v>
      </c>
      <c r="U288" s="11">
        <f t="shared" si="29"/>
        <v>41358.566249999996</v>
      </c>
    </row>
    <row r="289" spans="1:21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4"/>
        <v>1.7629999999999999</v>
      </c>
      <c r="P289" s="6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>
        <v>1</v>
      </c>
      <c r="T289" s="11">
        <f t="shared" si="28"/>
        <v>41184.069652777776</v>
      </c>
      <c r="U289" s="11">
        <f t="shared" si="29"/>
        <v>41214.958333333328</v>
      </c>
    </row>
    <row r="290" spans="1:21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4"/>
        <v>1.0321061999999999</v>
      </c>
      <c r="P290" s="6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>
        <v>1</v>
      </c>
      <c r="T290" s="11">
        <f t="shared" si="28"/>
        <v>41050.960567129623</v>
      </c>
      <c r="U290" s="11">
        <f t="shared" si="29"/>
        <v>41085.960567129623</v>
      </c>
    </row>
    <row r="291" spans="1:21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4"/>
        <v>1.0482</v>
      </c>
      <c r="P291" s="6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>
        <v>1</v>
      </c>
      <c r="T291" s="11">
        <f t="shared" si="28"/>
        <v>41550.248078703698</v>
      </c>
      <c r="U291" s="11">
        <f t="shared" si="29"/>
        <v>41580.248078703698</v>
      </c>
    </row>
    <row r="292" spans="1:21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4"/>
        <v>1.0668444444444445</v>
      </c>
      <c r="P292" s="6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>
        <v>1</v>
      </c>
      <c r="T292" s="11">
        <f t="shared" si="28"/>
        <v>40526.160844907405</v>
      </c>
      <c r="U292" s="11">
        <f t="shared" si="29"/>
        <v>40576.124305555553</v>
      </c>
    </row>
    <row r="293" spans="1:21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4"/>
        <v>1.2001999999999999</v>
      </c>
      <c r="P293" s="6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>
        <v>1</v>
      </c>
      <c r="T293" s="11">
        <f t="shared" si="28"/>
        <v>41376.560717592591</v>
      </c>
      <c r="U293" s="11">
        <f t="shared" si="29"/>
        <v>41394.792361111111</v>
      </c>
    </row>
    <row r="294" spans="1:21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4"/>
        <v>1.0150693333333334</v>
      </c>
      <c r="P294" s="6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>
        <v>1</v>
      </c>
      <c r="T294" s="11">
        <f t="shared" si="28"/>
        <v>40812.594895833332</v>
      </c>
      <c r="U294" s="11">
        <f t="shared" si="29"/>
        <v>40844.957638888889</v>
      </c>
    </row>
    <row r="295" spans="1:21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4"/>
        <v>1.0138461538461538</v>
      </c>
      <c r="P295" s="6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>
        <v>1</v>
      </c>
      <c r="T295" s="11">
        <f t="shared" si="28"/>
        <v>41719.459652777776</v>
      </c>
      <c r="U295" s="11">
        <f t="shared" si="29"/>
        <v>41749.459652777776</v>
      </c>
    </row>
    <row r="296" spans="1:21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4"/>
        <v>1</v>
      </c>
      <c r="P296" s="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>
        <v>1</v>
      </c>
      <c r="T296" s="11">
        <f t="shared" si="28"/>
        <v>40342.876087962963</v>
      </c>
      <c r="U296" s="11">
        <f t="shared" si="29"/>
        <v>40378.458333333328</v>
      </c>
    </row>
    <row r="297" spans="1:21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4"/>
        <v>1.3310911999999999</v>
      </c>
      <c r="P297" s="6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>
        <v>1</v>
      </c>
      <c r="T297" s="11">
        <f t="shared" si="28"/>
        <v>41518.796400462961</v>
      </c>
      <c r="U297" s="11">
        <f t="shared" si="29"/>
        <v>41578.791666666664</v>
      </c>
    </row>
    <row r="298" spans="1:21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4"/>
        <v>1.187262</v>
      </c>
      <c r="P298" s="6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>
        <v>1</v>
      </c>
      <c r="T298" s="11">
        <f t="shared" si="28"/>
        <v>41134.267164351848</v>
      </c>
      <c r="U298" s="11">
        <f t="shared" si="29"/>
        <v>41159.267164351848</v>
      </c>
    </row>
    <row r="299" spans="1:21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4"/>
        <v>1.0064</v>
      </c>
      <c r="P299" s="6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>
        <v>1</v>
      </c>
      <c r="T299" s="11">
        <f t="shared" si="28"/>
        <v>42089.519687500004</v>
      </c>
      <c r="U299" s="11">
        <f t="shared" si="29"/>
        <v>42124.957638888889</v>
      </c>
    </row>
    <row r="300" spans="1:21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4"/>
        <v>1.089324126984127</v>
      </c>
      <c r="P300" s="6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>
        <v>1</v>
      </c>
      <c r="T300" s="11">
        <f t="shared" si="28"/>
        <v>41709.255185185182</v>
      </c>
      <c r="U300" s="11">
        <f t="shared" si="29"/>
        <v>41768.666666666664</v>
      </c>
    </row>
    <row r="301" spans="1:21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4"/>
        <v>1.789525</v>
      </c>
      <c r="P301" s="6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>
        <v>1</v>
      </c>
      <c r="T301" s="11">
        <f t="shared" si="28"/>
        <v>40469.016898148147</v>
      </c>
      <c r="U301" s="11">
        <f t="shared" si="29"/>
        <v>40499.058564814812</v>
      </c>
    </row>
    <row r="302" spans="1:21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4"/>
        <v>1.0172264</v>
      </c>
      <c r="P302" s="6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>
        <v>1</v>
      </c>
      <c r="T302" s="11">
        <f t="shared" si="28"/>
        <v>40626.751597222217</v>
      </c>
      <c r="U302" s="11">
        <f t="shared" si="29"/>
        <v>40657.751597222217</v>
      </c>
    </row>
    <row r="303" spans="1:21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4"/>
        <v>1.1873499999999999</v>
      </c>
      <c r="P303" s="6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>
        <v>1</v>
      </c>
      <c r="T303" s="11">
        <f t="shared" si="28"/>
        <v>41312.529340277775</v>
      </c>
      <c r="U303" s="11">
        <f t="shared" si="29"/>
        <v>41352.487673611111</v>
      </c>
    </row>
    <row r="304" spans="1:21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4"/>
        <v>1.0045999999999999</v>
      </c>
      <c r="P304" s="6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>
        <v>1</v>
      </c>
      <c r="T304" s="11">
        <f t="shared" si="28"/>
        <v>40933.648587962962</v>
      </c>
      <c r="U304" s="11">
        <f t="shared" si="29"/>
        <v>40963.648587962962</v>
      </c>
    </row>
    <row r="305" spans="1:21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4"/>
        <v>1.3746666666666667</v>
      </c>
      <c r="P305" s="6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>
        <v>1</v>
      </c>
      <c r="T305" s="11">
        <f t="shared" si="28"/>
        <v>41031.862800925926</v>
      </c>
      <c r="U305" s="11">
        <f t="shared" si="29"/>
        <v>41061.862800925926</v>
      </c>
    </row>
    <row r="306" spans="1:21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4"/>
        <v>2.3164705882352941</v>
      </c>
      <c r="P306" s="6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>
        <v>1</v>
      </c>
      <c r="T306" s="11">
        <f t="shared" si="28"/>
        <v>41113.88653935185</v>
      </c>
      <c r="U306" s="11">
        <f t="shared" si="29"/>
        <v>41152.875</v>
      </c>
    </row>
    <row r="307" spans="1:21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4"/>
        <v>1.3033333333333332</v>
      </c>
      <c r="P307" s="6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>
        <v>1</v>
      </c>
      <c r="T307" s="11">
        <f t="shared" si="28"/>
        <v>40948.421863425923</v>
      </c>
      <c r="U307" s="11">
        <f t="shared" si="29"/>
        <v>40978.421863425923</v>
      </c>
    </row>
    <row r="308" spans="1:21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4"/>
        <v>2.9289999999999998</v>
      </c>
      <c r="P308" s="6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>
        <v>1</v>
      </c>
      <c r="T308" s="11">
        <f t="shared" si="28"/>
        <v>41333.628854166665</v>
      </c>
      <c r="U308" s="11">
        <f t="shared" si="29"/>
        <v>41353.587187500001</v>
      </c>
    </row>
    <row r="309" spans="1:21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4"/>
        <v>1.1131818181818183</v>
      </c>
      <c r="P309" s="6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>
        <v>1</v>
      </c>
      <c r="T309" s="11">
        <f t="shared" si="28"/>
        <v>41282.736122685179</v>
      </c>
      <c r="U309" s="11">
        <f t="shared" si="29"/>
        <v>41312.736122685179</v>
      </c>
    </row>
    <row r="310" spans="1:21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4"/>
        <v>1.0556666666666668</v>
      </c>
      <c r="P310" s="6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>
        <v>1</v>
      </c>
      <c r="T310" s="11">
        <f t="shared" si="28"/>
        <v>40567.486226851848</v>
      </c>
      <c r="U310" s="11">
        <f t="shared" si="29"/>
        <v>40612.486226851848</v>
      </c>
    </row>
    <row r="311" spans="1:21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4"/>
        <v>1.1894444444444445</v>
      </c>
      <c r="P311" s="6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>
        <v>1</v>
      </c>
      <c r="T311" s="11">
        <f t="shared" si="28"/>
        <v>41134.543217592589</v>
      </c>
      <c r="U311" s="11">
        <f t="shared" si="29"/>
        <v>41155.543217592589</v>
      </c>
    </row>
    <row r="312" spans="1:21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4"/>
        <v>1.04129</v>
      </c>
      <c r="P312" s="6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>
        <v>1</v>
      </c>
      <c r="T312" s="11">
        <f t="shared" si="28"/>
        <v>40820.974803240737</v>
      </c>
      <c r="U312" s="11">
        <f t="shared" si="29"/>
        <v>40835.875</v>
      </c>
    </row>
    <row r="313" spans="1:21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4"/>
        <v>1.0410165</v>
      </c>
      <c r="P313" s="6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>
        <v>1</v>
      </c>
      <c r="T313" s="11">
        <f t="shared" si="28"/>
        <v>40868.011481481481</v>
      </c>
      <c r="U313" s="11">
        <f t="shared" si="29"/>
        <v>40909.124305555553</v>
      </c>
    </row>
    <row r="314" spans="1:21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4"/>
        <v>1.1187499999999999</v>
      </c>
      <c r="P314" s="6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>
        <v>1</v>
      </c>
      <c r="T314" s="11">
        <f t="shared" si="28"/>
        <v>41348.669351851851</v>
      </c>
      <c r="U314" s="11">
        <f t="shared" si="29"/>
        <v>41378.669351851851</v>
      </c>
    </row>
    <row r="315" spans="1:21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4"/>
        <v>1.0473529411764706</v>
      </c>
      <c r="P315" s="6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>
        <v>1</v>
      </c>
      <c r="T315" s="11">
        <f t="shared" si="28"/>
        <v>40357.019606481481</v>
      </c>
      <c r="U315" s="11">
        <f t="shared" si="29"/>
        <v>40401.457638888889</v>
      </c>
    </row>
    <row r="316" spans="1:21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4"/>
        <v>3.8515000000000001</v>
      </c>
      <c r="P316" s="6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>
        <v>1</v>
      </c>
      <c r="T316" s="11">
        <f t="shared" si="28"/>
        <v>41304.624861111108</v>
      </c>
      <c r="U316" s="11">
        <f t="shared" si="29"/>
        <v>41334.624861111108</v>
      </c>
    </row>
    <row r="317" spans="1:21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4"/>
        <v>1.01248</v>
      </c>
      <c r="P317" s="6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>
        <v>1</v>
      </c>
      <c r="T317" s="11">
        <f t="shared" si="28"/>
        <v>41113.564050925925</v>
      </c>
      <c r="U317" s="11">
        <f t="shared" si="29"/>
        <v>41143.564050925925</v>
      </c>
    </row>
    <row r="318" spans="1:21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4"/>
        <v>1.1377333333333333</v>
      </c>
      <c r="P318" s="6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>
        <v>1</v>
      </c>
      <c r="T318" s="11">
        <f t="shared" si="28"/>
        <v>41950.715243055551</v>
      </c>
      <c r="U318" s="11">
        <f t="shared" si="29"/>
        <v>41983.999305555553</v>
      </c>
    </row>
    <row r="319" spans="1:21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4"/>
        <v>1.0080333333333333</v>
      </c>
      <c r="P319" s="6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>
        <v>1</v>
      </c>
      <c r="T319" s="11">
        <f t="shared" si="28"/>
        <v>41589.468553240738</v>
      </c>
      <c r="U319" s="11">
        <f t="shared" si="29"/>
        <v>41619.468553240738</v>
      </c>
    </row>
    <row r="320" spans="1:21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4"/>
        <v>2.8332000000000002</v>
      </c>
      <c r="P320" s="6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>
        <v>1</v>
      </c>
      <c r="T320" s="11">
        <f t="shared" si="28"/>
        <v>41329.830451388887</v>
      </c>
      <c r="U320" s="11">
        <f t="shared" si="29"/>
        <v>41359.788784722223</v>
      </c>
    </row>
    <row r="321" spans="1:21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4"/>
        <v>1.1268</v>
      </c>
      <c r="P321" s="6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>
        <v>1</v>
      </c>
      <c r="T321" s="11">
        <f t="shared" si="28"/>
        <v>40123.629965277774</v>
      </c>
      <c r="U321" s="11">
        <f t="shared" si="29"/>
        <v>40211.124305555553</v>
      </c>
    </row>
    <row r="322" spans="1:21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4"/>
        <v>1.0658000000000001</v>
      </c>
      <c r="P322" s="6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>
        <v>1</v>
      </c>
      <c r="T322" s="11">
        <f t="shared" si="28"/>
        <v>42331.34297453703</v>
      </c>
      <c r="U322" s="11">
        <f t="shared" si="29"/>
        <v>42360.749999999993</v>
      </c>
    </row>
    <row r="323" spans="1:21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0">E323/D323</f>
        <v>1.0266285714285714</v>
      </c>
      <c r="P323" s="6">
        <f t="shared" ref="P323:P386" si="31">E323/L323</f>
        <v>106.62314540059347</v>
      </c>
      <c r="Q323" t="str">
        <f t="shared" ref="Q323:Q386" si="32">LEFT(N323,FIND("/",N323)-1)</f>
        <v>film &amp; video</v>
      </c>
      <c r="R323" t="str">
        <f t="shared" ref="R323:R386" si="33">RIGHT(N323,LEN(N323)-FIND("/",N323))</f>
        <v>documentary</v>
      </c>
      <c r="S323">
        <v>1</v>
      </c>
      <c r="T323" s="11">
        <f t="shared" ref="T323:T386" si="34">(((J323/60)/60)/24)+DATE(1970,1,1)+(-5/24)</f>
        <v>42647.238263888888</v>
      </c>
      <c r="U323" s="11">
        <f t="shared" ref="U323:U386" si="35">(((I323/60)/60)/24)+DATE(1970,1,1)+(-5/24)</f>
        <v>42682.27993055556</v>
      </c>
    </row>
    <row r="324" spans="1:21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0"/>
        <v>1.0791200000000001</v>
      </c>
      <c r="P324" s="6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>
        <v>1</v>
      </c>
      <c r="T324" s="11">
        <f t="shared" si="34"/>
        <v>42473.361666666664</v>
      </c>
      <c r="U324" s="11">
        <f t="shared" si="35"/>
        <v>42503.361666666664</v>
      </c>
    </row>
    <row r="325" spans="1:21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0"/>
        <v>1.2307407407407407</v>
      </c>
      <c r="P325" s="6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>
        <v>1</v>
      </c>
      <c r="T325" s="11">
        <f t="shared" si="34"/>
        <v>42697.113032407404</v>
      </c>
      <c r="U325" s="11">
        <f t="shared" si="35"/>
        <v>42725.124305555553</v>
      </c>
    </row>
    <row r="326" spans="1:21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0"/>
        <v>1.016</v>
      </c>
      <c r="P326" s="6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>
        <v>1</v>
      </c>
      <c r="T326" s="11">
        <f t="shared" si="34"/>
        <v>42184.417916666665</v>
      </c>
      <c r="U326" s="11">
        <f t="shared" si="35"/>
        <v>42217.417916666665</v>
      </c>
    </row>
    <row r="327" spans="1:21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0"/>
        <v>1.04396</v>
      </c>
      <c r="P327" s="6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>
        <v>1</v>
      </c>
      <c r="T327" s="11">
        <f t="shared" si="34"/>
        <v>42688.979548611103</v>
      </c>
      <c r="U327" s="11">
        <f t="shared" si="35"/>
        <v>42723.979548611103</v>
      </c>
    </row>
    <row r="328" spans="1:21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0"/>
        <v>1.1292973333333334</v>
      </c>
      <c r="P328" s="6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>
        <v>1</v>
      </c>
      <c r="T328" s="11">
        <f t="shared" si="34"/>
        <v>42775.106550925928</v>
      </c>
      <c r="U328" s="11">
        <f t="shared" si="35"/>
        <v>42808.747916666667</v>
      </c>
    </row>
    <row r="329" spans="1:21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0"/>
        <v>1.3640000000000001</v>
      </c>
      <c r="P329" s="6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>
        <v>1</v>
      </c>
      <c r="T329" s="11">
        <f t="shared" si="34"/>
        <v>42058.026956018519</v>
      </c>
      <c r="U329" s="11">
        <f t="shared" si="35"/>
        <v>42085.124999999993</v>
      </c>
    </row>
    <row r="330" spans="1:21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0"/>
        <v>1.036144</v>
      </c>
      <c r="P330" s="6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>
        <v>1</v>
      </c>
      <c r="T330" s="11">
        <f t="shared" si="34"/>
        <v>42278.738287037035</v>
      </c>
      <c r="U330" s="11">
        <f t="shared" si="35"/>
        <v>42308.958333333336</v>
      </c>
    </row>
    <row r="331" spans="1:21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0"/>
        <v>1.0549999999999999</v>
      </c>
      <c r="P331" s="6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>
        <v>1</v>
      </c>
      <c r="T331" s="11">
        <f t="shared" si="34"/>
        <v>42291.258414351854</v>
      </c>
      <c r="U331" s="11">
        <f t="shared" si="35"/>
        <v>42314.958333333336</v>
      </c>
    </row>
    <row r="332" spans="1:21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0"/>
        <v>1.0182857142857142</v>
      </c>
      <c r="P332" s="6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>
        <v>1</v>
      </c>
      <c r="T332" s="11">
        <f t="shared" si="34"/>
        <v>41379.307442129626</v>
      </c>
      <c r="U332" s="11">
        <f t="shared" si="35"/>
        <v>41410.957638888889</v>
      </c>
    </row>
    <row r="333" spans="1:21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0"/>
        <v>1.0660499999999999</v>
      </c>
      <c r="P333" s="6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>
        <v>1</v>
      </c>
      <c r="T333" s="11">
        <f t="shared" si="34"/>
        <v>42507.373078703698</v>
      </c>
      <c r="U333" s="11">
        <f t="shared" si="35"/>
        <v>42538.373078703698</v>
      </c>
    </row>
    <row r="334" spans="1:21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0"/>
        <v>1.13015</v>
      </c>
      <c r="P334" s="6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>
        <v>1</v>
      </c>
      <c r="T334" s="11">
        <f t="shared" si="34"/>
        <v>42263.471956018511</v>
      </c>
      <c r="U334" s="11">
        <f t="shared" si="35"/>
        <v>42305.124999999993</v>
      </c>
    </row>
    <row r="335" spans="1:21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0"/>
        <v>1.252275</v>
      </c>
      <c r="P335" s="6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>
        <v>1</v>
      </c>
      <c r="T335" s="11">
        <f t="shared" si="34"/>
        <v>42437.428136574068</v>
      </c>
      <c r="U335" s="11">
        <f t="shared" si="35"/>
        <v>42467.386469907404</v>
      </c>
    </row>
    <row r="336" spans="1:21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0"/>
        <v>1.0119</v>
      </c>
      <c r="P336" s="6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>
        <v>1</v>
      </c>
      <c r="T336" s="11">
        <f t="shared" si="34"/>
        <v>42101.474039351851</v>
      </c>
      <c r="U336" s="11">
        <f t="shared" si="35"/>
        <v>42139.583333333336</v>
      </c>
    </row>
    <row r="337" spans="1:21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0"/>
        <v>1.0276470588235294</v>
      </c>
      <c r="P337" s="6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>
        <v>1</v>
      </c>
      <c r="T337" s="11">
        <f t="shared" si="34"/>
        <v>42101.529108796291</v>
      </c>
      <c r="U337" s="11">
        <f t="shared" si="35"/>
        <v>42132.708333333336</v>
      </c>
    </row>
    <row r="338" spans="1:21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0"/>
        <v>1.1683911999999999</v>
      </c>
      <c r="P338" s="6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>
        <v>1</v>
      </c>
      <c r="T338" s="11">
        <f t="shared" si="34"/>
        <v>42291.387939814813</v>
      </c>
      <c r="U338" s="11">
        <f t="shared" si="35"/>
        <v>42321.429606481477</v>
      </c>
    </row>
    <row r="339" spans="1:21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0"/>
        <v>1.0116833333333335</v>
      </c>
      <c r="P339" s="6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>
        <v>1</v>
      </c>
      <c r="T339" s="11">
        <f t="shared" si="34"/>
        <v>42046.920231481483</v>
      </c>
      <c r="U339" s="11">
        <f t="shared" si="35"/>
        <v>42076.878564814811</v>
      </c>
    </row>
    <row r="340" spans="1:21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0"/>
        <v>1.1013360000000001</v>
      </c>
      <c r="P340" s="6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>
        <v>1</v>
      </c>
      <c r="T340" s="11">
        <f t="shared" si="34"/>
        <v>42559.547337962962</v>
      </c>
      <c r="U340" s="11">
        <f t="shared" si="35"/>
        <v>42615.833333333336</v>
      </c>
    </row>
    <row r="341" spans="1:21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0"/>
        <v>1.0808333333333333</v>
      </c>
      <c r="P341" s="6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>
        <v>1</v>
      </c>
      <c r="T341" s="11">
        <f t="shared" si="34"/>
        <v>42093.551712962959</v>
      </c>
      <c r="U341" s="11">
        <f t="shared" si="35"/>
        <v>42123.551712962959</v>
      </c>
    </row>
    <row r="342" spans="1:21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0"/>
        <v>1.2502285714285715</v>
      </c>
      <c r="P342" s="6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>
        <v>1</v>
      </c>
      <c r="T342" s="11">
        <f t="shared" si="34"/>
        <v>42772.460729166669</v>
      </c>
      <c r="U342" s="11">
        <f t="shared" si="35"/>
        <v>42802.666666666664</v>
      </c>
    </row>
    <row r="343" spans="1:21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0"/>
        <v>1.0671428571428572</v>
      </c>
      <c r="P343" s="6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>
        <v>1</v>
      </c>
      <c r="T343" s="11">
        <f t="shared" si="34"/>
        <v>41894.671273148146</v>
      </c>
      <c r="U343" s="11">
        <f t="shared" si="35"/>
        <v>41912.957638888889</v>
      </c>
    </row>
    <row r="344" spans="1:21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0"/>
        <v>1.0036639999999999</v>
      </c>
      <c r="P344" s="6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>
        <v>1</v>
      </c>
      <c r="T344" s="11">
        <f t="shared" si="34"/>
        <v>42459.572511574072</v>
      </c>
      <c r="U344" s="11">
        <f t="shared" si="35"/>
        <v>42489.572511574072</v>
      </c>
    </row>
    <row r="345" spans="1:21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0"/>
        <v>1.0202863333333334</v>
      </c>
      <c r="P345" s="6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>
        <v>1</v>
      </c>
      <c r="T345" s="11">
        <f t="shared" si="34"/>
        <v>41926.529456018514</v>
      </c>
      <c r="U345" s="11">
        <f t="shared" si="35"/>
        <v>41956.916666666664</v>
      </c>
    </row>
    <row r="346" spans="1:21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0"/>
        <v>1.0208358208955224</v>
      </c>
      <c r="P346" s="6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>
        <v>1</v>
      </c>
      <c r="T346" s="11">
        <f t="shared" si="34"/>
        <v>42111.762662037036</v>
      </c>
      <c r="U346" s="11">
        <f t="shared" si="35"/>
        <v>42155.888888888883</v>
      </c>
    </row>
    <row r="347" spans="1:21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0"/>
        <v>1.2327586206896552</v>
      </c>
      <c r="P347" s="6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>
        <v>1</v>
      </c>
      <c r="T347" s="11">
        <f t="shared" si="34"/>
        <v>42114.735995370364</v>
      </c>
      <c r="U347" s="11">
        <f t="shared" si="35"/>
        <v>42144.735995370364</v>
      </c>
    </row>
    <row r="348" spans="1:21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0"/>
        <v>1.7028880000000002</v>
      </c>
      <c r="P348" s="6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>
        <v>1</v>
      </c>
      <c r="T348" s="11">
        <f t="shared" si="34"/>
        <v>42261.291909722226</v>
      </c>
      <c r="U348" s="11">
        <f t="shared" si="35"/>
        <v>42291.291909722226</v>
      </c>
    </row>
    <row r="349" spans="1:21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0"/>
        <v>1.1159049999999999</v>
      </c>
      <c r="P349" s="6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>
        <v>1</v>
      </c>
      <c r="T349" s="11">
        <f t="shared" si="34"/>
        <v>42292.287141203698</v>
      </c>
      <c r="U349" s="11">
        <f t="shared" si="35"/>
        <v>42322.32880787037</v>
      </c>
    </row>
    <row r="350" spans="1:21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0"/>
        <v>1.03</v>
      </c>
      <c r="P350" s="6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>
        <v>1</v>
      </c>
      <c r="T350" s="11">
        <f t="shared" si="34"/>
        <v>42207.378657407404</v>
      </c>
      <c r="U350" s="11">
        <f t="shared" si="35"/>
        <v>42237.378657407404</v>
      </c>
    </row>
    <row r="351" spans="1:21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0"/>
        <v>1.0663570159857905</v>
      </c>
      <c r="P351" s="6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>
        <v>1</v>
      </c>
      <c r="T351" s="11">
        <f t="shared" si="34"/>
        <v>42760.290601851848</v>
      </c>
      <c r="U351" s="11">
        <f t="shared" si="35"/>
        <v>42790.290601851848</v>
      </c>
    </row>
    <row r="352" spans="1:21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0"/>
        <v>1.1476</v>
      </c>
      <c r="P352" s="6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>
        <v>1</v>
      </c>
      <c r="T352" s="11">
        <f t="shared" si="34"/>
        <v>42585.857743055552</v>
      </c>
      <c r="U352" s="11">
        <f t="shared" si="35"/>
        <v>42623.957638888889</v>
      </c>
    </row>
    <row r="353" spans="1:21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0"/>
        <v>1.2734117647058822</v>
      </c>
      <c r="P353" s="6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>
        <v>1</v>
      </c>
      <c r="T353" s="11">
        <f t="shared" si="34"/>
        <v>42427.75641203703</v>
      </c>
      <c r="U353" s="11">
        <f t="shared" si="35"/>
        <v>42467.714745370373</v>
      </c>
    </row>
    <row r="354" spans="1:21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0"/>
        <v>1.1656</v>
      </c>
      <c r="P354" s="6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>
        <v>1</v>
      </c>
      <c r="T354" s="11">
        <f t="shared" si="34"/>
        <v>41889.959120370368</v>
      </c>
      <c r="U354" s="11">
        <f t="shared" si="35"/>
        <v>41919.959120370368</v>
      </c>
    </row>
    <row r="355" spans="1:21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0"/>
        <v>1.0861819426615318</v>
      </c>
      <c r="P355" s="6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>
        <v>1</v>
      </c>
      <c r="T355" s="11">
        <f t="shared" si="34"/>
        <v>42297.583553240744</v>
      </c>
      <c r="U355" s="11">
        <f t="shared" si="35"/>
        <v>42327.625219907401</v>
      </c>
    </row>
    <row r="356" spans="1:21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0"/>
        <v>1.0394285714285714</v>
      </c>
      <c r="P356" s="6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>
        <v>1</v>
      </c>
      <c r="T356" s="11">
        <f t="shared" si="34"/>
        <v>42438.619456018518</v>
      </c>
      <c r="U356" s="11">
        <f t="shared" si="35"/>
        <v>42468.577789351846</v>
      </c>
    </row>
    <row r="357" spans="1:21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0"/>
        <v>1.1625714285714286</v>
      </c>
      <c r="P357" s="6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>
        <v>1</v>
      </c>
      <c r="T357" s="11">
        <f t="shared" si="34"/>
        <v>41943.0855787037</v>
      </c>
      <c r="U357" s="11">
        <f t="shared" si="35"/>
        <v>41974.127245370364</v>
      </c>
    </row>
    <row r="358" spans="1:21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0"/>
        <v>1.0269239999999999</v>
      </c>
      <c r="P358" s="6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>
        <v>1</v>
      </c>
      <c r="T358" s="11">
        <f t="shared" si="34"/>
        <v>42415.594826388886</v>
      </c>
      <c r="U358" s="11">
        <f t="shared" si="35"/>
        <v>42445.553159722222</v>
      </c>
    </row>
    <row r="359" spans="1:21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0"/>
        <v>1.74</v>
      </c>
      <c r="P359" s="6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>
        <v>1</v>
      </c>
      <c r="T359" s="11">
        <f t="shared" si="34"/>
        <v>42078.01385416666</v>
      </c>
      <c r="U359" s="11">
        <f t="shared" si="35"/>
        <v>42118.01385416666</v>
      </c>
    </row>
    <row r="360" spans="1:21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0"/>
        <v>1.03088</v>
      </c>
      <c r="P360" s="6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>
        <v>1</v>
      </c>
      <c r="T360" s="11">
        <f t="shared" si="34"/>
        <v>42507.651863425919</v>
      </c>
      <c r="U360" s="11">
        <f t="shared" si="35"/>
        <v>42536.416666666664</v>
      </c>
    </row>
    <row r="361" spans="1:21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0"/>
        <v>1.0485537190082646</v>
      </c>
      <c r="P361" s="6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>
        <v>1</v>
      </c>
      <c r="T361" s="11">
        <f t="shared" si="34"/>
        <v>41934.862152777772</v>
      </c>
      <c r="U361" s="11">
        <f t="shared" si="35"/>
        <v>41957.008333333331</v>
      </c>
    </row>
    <row r="362" spans="1:21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0"/>
        <v>1.0137499999999999</v>
      </c>
      <c r="P362" s="6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>
        <v>1</v>
      </c>
      <c r="T362" s="11">
        <f t="shared" si="34"/>
        <v>42163.689583333333</v>
      </c>
      <c r="U362" s="11">
        <f t="shared" si="35"/>
        <v>42207.924305555549</v>
      </c>
    </row>
    <row r="363" spans="1:21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0"/>
        <v>1.1107699999999998</v>
      </c>
      <c r="P363" s="6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>
        <v>1</v>
      </c>
      <c r="T363" s="11">
        <f t="shared" si="34"/>
        <v>41935.792893518512</v>
      </c>
      <c r="U363" s="11">
        <f t="shared" si="35"/>
        <v>41965.834560185183</v>
      </c>
    </row>
    <row r="364" spans="1:21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0"/>
        <v>1.2415933781686497</v>
      </c>
      <c r="P364" s="6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>
        <v>1</v>
      </c>
      <c r="T364" s="11">
        <f t="shared" si="34"/>
        <v>41837.002210648148</v>
      </c>
      <c r="U364" s="11">
        <f t="shared" si="35"/>
        <v>41858.791666666664</v>
      </c>
    </row>
    <row r="365" spans="1:21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0"/>
        <v>1.0133333333333334</v>
      </c>
      <c r="P365" s="6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>
        <v>1</v>
      </c>
      <c r="T365" s="11">
        <f t="shared" si="34"/>
        <v>40255.53629629629</v>
      </c>
      <c r="U365" s="11">
        <f t="shared" si="35"/>
        <v>40300.598611111105</v>
      </c>
    </row>
    <row r="366" spans="1:21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0"/>
        <v>1.1016142857142857</v>
      </c>
      <c r="P366" s="6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>
        <v>1</v>
      </c>
      <c r="T366" s="11">
        <f t="shared" si="34"/>
        <v>41780.651296296295</v>
      </c>
      <c r="U366" s="11">
        <f t="shared" si="35"/>
        <v>41810.957638888889</v>
      </c>
    </row>
    <row r="367" spans="1:21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0"/>
        <v>1.0397333333333334</v>
      </c>
      <c r="P367" s="6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>
        <v>1</v>
      </c>
      <c r="T367" s="11">
        <f t="shared" si="34"/>
        <v>41668.398136574069</v>
      </c>
      <c r="U367" s="11">
        <f t="shared" si="35"/>
        <v>41698.398136574069</v>
      </c>
    </row>
    <row r="368" spans="1:21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0"/>
        <v>1.013157894736842</v>
      </c>
      <c r="P368" s="6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>
        <v>1</v>
      </c>
      <c r="T368" s="11">
        <f t="shared" si="34"/>
        <v>41019.584699074068</v>
      </c>
      <c r="U368" s="11">
        <f t="shared" si="35"/>
        <v>41049.584699074068</v>
      </c>
    </row>
    <row r="369" spans="1:21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0"/>
        <v>1.033501</v>
      </c>
      <c r="P369" s="6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>
        <v>1</v>
      </c>
      <c r="T369" s="11">
        <f t="shared" si="34"/>
        <v>41355.368958333333</v>
      </c>
      <c r="U369" s="11">
        <f t="shared" si="35"/>
        <v>41394.999305555553</v>
      </c>
    </row>
    <row r="370" spans="1:21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0"/>
        <v>1.04112</v>
      </c>
      <c r="P370" s="6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>
        <v>1</v>
      </c>
      <c r="T370" s="11">
        <f t="shared" si="34"/>
        <v>42043.397245370368</v>
      </c>
      <c r="U370" s="11">
        <f t="shared" si="35"/>
        <v>42078.355578703697</v>
      </c>
    </row>
    <row r="371" spans="1:21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0"/>
        <v>1.1015569230769231</v>
      </c>
      <c r="P371" s="6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>
        <v>1</v>
      </c>
      <c r="T371" s="11">
        <f t="shared" si="34"/>
        <v>40893.3433912037</v>
      </c>
      <c r="U371" s="11">
        <f t="shared" si="35"/>
        <v>40923.3433912037</v>
      </c>
    </row>
    <row r="372" spans="1:21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0"/>
        <v>1.2202</v>
      </c>
      <c r="P372" s="6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>
        <v>1</v>
      </c>
      <c r="T372" s="11">
        <f t="shared" si="34"/>
        <v>42711.586805555555</v>
      </c>
      <c r="U372" s="11">
        <f t="shared" si="35"/>
        <v>42741.586805555555</v>
      </c>
    </row>
    <row r="373" spans="1:21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0"/>
        <v>1.1416866666666667</v>
      </c>
      <c r="P373" s="6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>
        <v>1</v>
      </c>
      <c r="T373" s="11">
        <f t="shared" si="34"/>
        <v>41261.559479166666</v>
      </c>
      <c r="U373" s="11">
        <f t="shared" si="35"/>
        <v>41306.559479166666</v>
      </c>
    </row>
    <row r="374" spans="1:21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0"/>
        <v>1.2533333333333334</v>
      </c>
      <c r="P374" s="6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>
        <v>1</v>
      </c>
      <c r="T374" s="11">
        <f t="shared" si="34"/>
        <v>42425.368564814817</v>
      </c>
      <c r="U374" s="11">
        <f t="shared" si="35"/>
        <v>42465.458333333336</v>
      </c>
    </row>
    <row r="375" spans="1:21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0"/>
        <v>1.0666666666666667</v>
      </c>
      <c r="P375" s="6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>
        <v>1</v>
      </c>
      <c r="T375" s="11">
        <f t="shared" si="34"/>
        <v>41078.703680555554</v>
      </c>
      <c r="U375" s="11">
        <f t="shared" si="35"/>
        <v>41108.703680555554</v>
      </c>
    </row>
    <row r="376" spans="1:21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0"/>
        <v>1.3065</v>
      </c>
      <c r="P376" s="6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>
        <v>1</v>
      </c>
      <c r="T376" s="11">
        <f t="shared" si="34"/>
        <v>40757.680914351848</v>
      </c>
      <c r="U376" s="11">
        <f t="shared" si="35"/>
        <v>40802.680914351848</v>
      </c>
    </row>
    <row r="377" spans="1:21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0"/>
        <v>1.2</v>
      </c>
      <c r="P377" s="6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>
        <v>1</v>
      </c>
      <c r="T377" s="11">
        <f t="shared" si="34"/>
        <v>41657.77674768518</v>
      </c>
      <c r="U377" s="11">
        <f t="shared" si="35"/>
        <v>41699.512499999997</v>
      </c>
    </row>
    <row r="378" spans="1:21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0"/>
        <v>1.0595918367346939</v>
      </c>
      <c r="P378" s="6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>
        <v>1</v>
      </c>
      <c r="T378" s="11">
        <f t="shared" si="34"/>
        <v>42576.244398148141</v>
      </c>
      <c r="U378" s="11">
        <f t="shared" si="35"/>
        <v>42607.244398148141</v>
      </c>
    </row>
    <row r="379" spans="1:21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0"/>
        <v>1.1439999999999999</v>
      </c>
      <c r="P379" s="6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>
        <v>1</v>
      </c>
      <c r="T379" s="11">
        <f t="shared" si="34"/>
        <v>42292.042453703696</v>
      </c>
      <c r="U379" s="11">
        <f t="shared" si="35"/>
        <v>42322.084027777775</v>
      </c>
    </row>
    <row r="380" spans="1:21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0"/>
        <v>1.1176666666666666</v>
      </c>
      <c r="P380" s="6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>
        <v>1</v>
      </c>
      <c r="T380" s="11">
        <f t="shared" si="34"/>
        <v>42370.363518518519</v>
      </c>
      <c r="U380" s="11">
        <f t="shared" si="35"/>
        <v>42394.786111111105</v>
      </c>
    </row>
    <row r="381" spans="1:21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0"/>
        <v>1.1608000000000001</v>
      </c>
      <c r="P381" s="6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>
        <v>1</v>
      </c>
      <c r="T381" s="11">
        <f t="shared" si="34"/>
        <v>40987.479999999996</v>
      </c>
      <c r="U381" s="11">
        <f t="shared" si="35"/>
        <v>41032.479999999996</v>
      </c>
    </row>
    <row r="382" spans="1:21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0"/>
        <v>1.415</v>
      </c>
      <c r="P382" s="6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>
        <v>1</v>
      </c>
      <c r="T382" s="11">
        <f t="shared" si="34"/>
        <v>42367.511481481481</v>
      </c>
      <c r="U382" s="11">
        <f t="shared" si="35"/>
        <v>42392.511481481481</v>
      </c>
    </row>
    <row r="383" spans="1:21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0"/>
        <v>1.0472999999999999</v>
      </c>
      <c r="P383" s="6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>
        <v>1</v>
      </c>
      <c r="T383" s="11">
        <f t="shared" si="34"/>
        <v>41085.48978009259</v>
      </c>
      <c r="U383" s="11">
        <f t="shared" si="35"/>
        <v>41120</v>
      </c>
    </row>
    <row r="384" spans="1:21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0"/>
        <v>2.5583333333333331</v>
      </c>
      <c r="P384" s="6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>
        <v>1</v>
      </c>
      <c r="T384" s="11">
        <f t="shared" si="34"/>
        <v>41144.501157407409</v>
      </c>
      <c r="U384" s="11">
        <f t="shared" si="35"/>
        <v>41158.501157407409</v>
      </c>
    </row>
    <row r="385" spans="1:21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0"/>
        <v>2.0670670670670672</v>
      </c>
      <c r="P385" s="6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>
        <v>1</v>
      </c>
      <c r="T385" s="11">
        <f t="shared" si="34"/>
        <v>41754.90924768518</v>
      </c>
      <c r="U385" s="11">
        <f t="shared" si="35"/>
        <v>41777.90924768518</v>
      </c>
    </row>
    <row r="386" spans="1:21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0"/>
        <v>1.1210500000000001</v>
      </c>
      <c r="P386" s="6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>
        <v>1</v>
      </c>
      <c r="T386" s="11">
        <f t="shared" si="34"/>
        <v>41980.573460648149</v>
      </c>
      <c r="U386" s="11">
        <f t="shared" si="35"/>
        <v>42010.573460648149</v>
      </c>
    </row>
    <row r="387" spans="1:21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6">E387/D387</f>
        <v>1.05982</v>
      </c>
      <c r="P387" s="6">
        <f t="shared" ref="P387:P450" si="37">E387/L387</f>
        <v>111.79535864978902</v>
      </c>
      <c r="Q387" t="str">
        <f t="shared" ref="Q387:Q450" si="38">LEFT(N387,FIND("/",N387)-1)</f>
        <v>film &amp; video</v>
      </c>
      <c r="R387" t="str">
        <f t="shared" ref="R387:R450" si="39">RIGHT(N387,LEN(N387)-FIND("/",N387))</f>
        <v>documentary</v>
      </c>
      <c r="S387">
        <v>1</v>
      </c>
      <c r="T387" s="11">
        <f t="shared" ref="T387:T450" si="40">(((J387/60)/60)/24)+DATE(1970,1,1)+(-5/24)</f>
        <v>41934.376168981478</v>
      </c>
      <c r="U387" s="11">
        <f t="shared" ref="U387:U450" si="41">(((I387/60)/60)/24)+DATE(1970,1,1)+(-5/24)</f>
        <v>41964.41783564815</v>
      </c>
    </row>
    <row r="388" spans="1:21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6"/>
        <v>1.0016666666666667</v>
      </c>
      <c r="P388" s="6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>
        <v>1</v>
      </c>
      <c r="T388" s="11">
        <f t="shared" si="40"/>
        <v>42211.742951388886</v>
      </c>
      <c r="U388" s="11">
        <f t="shared" si="41"/>
        <v>42226.742951388886</v>
      </c>
    </row>
    <row r="389" spans="1:21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6"/>
        <v>2.1398947368421051</v>
      </c>
      <c r="P389" s="6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>
        <v>1</v>
      </c>
      <c r="T389" s="11">
        <f t="shared" si="40"/>
        <v>42200.468263888884</v>
      </c>
      <c r="U389" s="11">
        <f t="shared" si="41"/>
        <v>42231.041666666664</v>
      </c>
    </row>
    <row r="390" spans="1:21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6"/>
        <v>1.2616000000000001</v>
      </c>
      <c r="P390" s="6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>
        <v>1</v>
      </c>
      <c r="T390" s="11">
        <f t="shared" si="40"/>
        <v>42548.867824074077</v>
      </c>
      <c r="U390" s="11">
        <f t="shared" si="41"/>
        <v>42578.867824074077</v>
      </c>
    </row>
    <row r="391" spans="1:21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6"/>
        <v>1.8153547058823529</v>
      </c>
      <c r="P391" s="6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>
        <v>1</v>
      </c>
      <c r="T391" s="11">
        <f t="shared" si="40"/>
        <v>41673.854745370365</v>
      </c>
      <c r="U391" s="11">
        <f t="shared" si="41"/>
        <v>41705.749305555553</v>
      </c>
    </row>
    <row r="392" spans="1:21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6"/>
        <v>1</v>
      </c>
      <c r="P392" s="6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>
        <v>1</v>
      </c>
      <c r="T392" s="11">
        <f t="shared" si="40"/>
        <v>42111.828379629624</v>
      </c>
      <c r="U392" s="11">
        <f t="shared" si="41"/>
        <v>42131.828379629624</v>
      </c>
    </row>
    <row r="393" spans="1:21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6"/>
        <v>1.0061</v>
      </c>
      <c r="P393" s="6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>
        <v>1</v>
      </c>
      <c r="T393" s="11">
        <f t="shared" si="40"/>
        <v>40864.833923611113</v>
      </c>
      <c r="U393" s="11">
        <f t="shared" si="41"/>
        <v>40894.832638888889</v>
      </c>
    </row>
    <row r="394" spans="1:21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6"/>
        <v>1.009027027027027</v>
      </c>
      <c r="P394" s="6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>
        <v>1</v>
      </c>
      <c r="T394" s="11">
        <f t="shared" si="40"/>
        <v>40763.508923611109</v>
      </c>
      <c r="U394" s="11">
        <f t="shared" si="41"/>
        <v>40793.916666666664</v>
      </c>
    </row>
    <row r="395" spans="1:21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6"/>
        <v>1.10446</v>
      </c>
      <c r="P395" s="6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>
        <v>1</v>
      </c>
      <c r="T395" s="11">
        <f t="shared" si="40"/>
        <v>41526.500601851847</v>
      </c>
      <c r="U395" s="11">
        <f t="shared" si="41"/>
        <v>41557.500601851847</v>
      </c>
    </row>
    <row r="396" spans="1:21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6"/>
        <v>1.118936170212766</v>
      </c>
      <c r="P396" s="6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>
        <v>1</v>
      </c>
      <c r="T396" s="11">
        <f t="shared" si="40"/>
        <v>42417.60974537037</v>
      </c>
      <c r="U396" s="11">
        <f t="shared" si="41"/>
        <v>42477.568078703705</v>
      </c>
    </row>
    <row r="397" spans="1:21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6"/>
        <v>1.0804450000000001</v>
      </c>
      <c r="P397" s="6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>
        <v>1</v>
      </c>
      <c r="T397" s="11">
        <f t="shared" si="40"/>
        <v>40990.700925925921</v>
      </c>
      <c r="U397" s="11">
        <f t="shared" si="41"/>
        <v>41026.688888888886</v>
      </c>
    </row>
    <row r="398" spans="1:21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6"/>
        <v>1.0666666666666667</v>
      </c>
      <c r="P398" s="6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>
        <v>1</v>
      </c>
      <c r="T398" s="11">
        <f t="shared" si="40"/>
        <v>41082.356550925921</v>
      </c>
      <c r="U398" s="11">
        <f t="shared" si="41"/>
        <v>41097.356550925921</v>
      </c>
    </row>
    <row r="399" spans="1:21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6"/>
        <v>1.0390027322404372</v>
      </c>
      <c r="P399" s="6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>
        <v>1</v>
      </c>
      <c r="T399" s="11">
        <f t="shared" si="40"/>
        <v>40379.568101851852</v>
      </c>
      <c r="U399" s="11">
        <f t="shared" si="41"/>
        <v>40421.947222222218</v>
      </c>
    </row>
    <row r="400" spans="1:21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6"/>
        <v>1.2516</v>
      </c>
      <c r="P400" s="6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>
        <v>1</v>
      </c>
      <c r="T400" s="11">
        <f t="shared" si="40"/>
        <v>42078.584791666661</v>
      </c>
      <c r="U400" s="11">
        <f t="shared" si="41"/>
        <v>42123.584791666661</v>
      </c>
    </row>
    <row r="401" spans="1:21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6"/>
        <v>1.0680499999999999</v>
      </c>
      <c r="P401" s="6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>
        <v>1</v>
      </c>
      <c r="T401" s="11">
        <f t="shared" si="40"/>
        <v>42687.667442129627</v>
      </c>
      <c r="U401" s="11">
        <f t="shared" si="41"/>
        <v>42718.291666666664</v>
      </c>
    </row>
    <row r="402" spans="1:21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6"/>
        <v>1.1230249999999999</v>
      </c>
      <c r="P402" s="6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>
        <v>1</v>
      </c>
      <c r="T402" s="11">
        <f t="shared" si="40"/>
        <v>41745.427627314813</v>
      </c>
      <c r="U402" s="11">
        <f t="shared" si="41"/>
        <v>41775.9375</v>
      </c>
    </row>
    <row r="403" spans="1:21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6"/>
        <v>1.0381199999999999</v>
      </c>
      <c r="P403" s="6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>
        <v>1</v>
      </c>
      <c r="T403" s="11">
        <f t="shared" si="40"/>
        <v>40732.633912037032</v>
      </c>
      <c r="U403" s="11">
        <f t="shared" si="41"/>
        <v>40762.633912037032</v>
      </c>
    </row>
    <row r="404" spans="1:21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6"/>
        <v>1.4165000000000001</v>
      </c>
      <c r="P404" s="6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>
        <v>1</v>
      </c>
      <c r="T404" s="11">
        <f t="shared" si="40"/>
        <v>42292.331215277773</v>
      </c>
      <c r="U404" s="11">
        <f t="shared" si="41"/>
        <v>42313.372881944444</v>
      </c>
    </row>
    <row r="405" spans="1:21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6"/>
        <v>1.0526</v>
      </c>
      <c r="P405" s="6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>
        <v>1</v>
      </c>
      <c r="T405" s="11">
        <f t="shared" si="40"/>
        <v>40718.102326388886</v>
      </c>
      <c r="U405" s="11">
        <f t="shared" si="41"/>
        <v>40765.088888888888</v>
      </c>
    </row>
    <row r="406" spans="1:21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6"/>
        <v>1.0309142857142857</v>
      </c>
      <c r="P406" s="6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>
        <v>1</v>
      </c>
      <c r="T406" s="11">
        <f t="shared" si="40"/>
        <v>41646.419699074075</v>
      </c>
      <c r="U406" s="11">
        <f t="shared" si="41"/>
        <v>41675.752777777772</v>
      </c>
    </row>
    <row r="407" spans="1:21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6"/>
        <v>1.0765957446808512</v>
      </c>
      <c r="P407" s="6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>
        <v>1</v>
      </c>
      <c r="T407" s="11">
        <f t="shared" si="40"/>
        <v>41673.876608796294</v>
      </c>
      <c r="U407" s="11">
        <f t="shared" si="41"/>
        <v>41703.876608796294</v>
      </c>
    </row>
    <row r="408" spans="1:21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6"/>
        <v>1.0770464285714285</v>
      </c>
      <c r="P408" s="6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>
        <v>1</v>
      </c>
      <c r="T408" s="11">
        <f t="shared" si="40"/>
        <v>40637.95413194444</v>
      </c>
      <c r="U408" s="11">
        <f t="shared" si="41"/>
        <v>40672.040972222218</v>
      </c>
    </row>
    <row r="409" spans="1:21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6"/>
        <v>1.0155000000000001</v>
      </c>
      <c r="P409" s="6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>
        <v>1</v>
      </c>
      <c r="T409" s="11">
        <f t="shared" si="40"/>
        <v>40806.662615740737</v>
      </c>
      <c r="U409" s="11">
        <f t="shared" si="41"/>
        <v>40866.704282407409</v>
      </c>
    </row>
    <row r="410" spans="1:21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6"/>
        <v>1.0143766666666667</v>
      </c>
      <c r="P410" s="6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>
        <v>1</v>
      </c>
      <c r="T410" s="11">
        <f t="shared" si="40"/>
        <v>41543.527662037035</v>
      </c>
      <c r="U410" s="11">
        <f t="shared" si="41"/>
        <v>41583.569328703699</v>
      </c>
    </row>
    <row r="411" spans="1:21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6"/>
        <v>1.3680000000000001</v>
      </c>
      <c r="P411" s="6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>
        <v>1</v>
      </c>
      <c r="T411" s="11">
        <f t="shared" si="40"/>
        <v>42543.654444444437</v>
      </c>
      <c r="U411" s="11">
        <f t="shared" si="41"/>
        <v>42573.654444444437</v>
      </c>
    </row>
    <row r="412" spans="1:21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6"/>
        <v>1.2829999999999999</v>
      </c>
      <c r="P412" s="6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>
        <v>1</v>
      </c>
      <c r="T412" s="11">
        <f t="shared" si="40"/>
        <v>42113.77311342593</v>
      </c>
      <c r="U412" s="11">
        <f t="shared" si="41"/>
        <v>42173.77311342593</v>
      </c>
    </row>
    <row r="413" spans="1:21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6"/>
        <v>1.0105</v>
      </c>
      <c r="P413" s="6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>
        <v>1</v>
      </c>
      <c r="T413" s="11">
        <f t="shared" si="40"/>
        <v>41597.967638888884</v>
      </c>
      <c r="U413" s="11">
        <f t="shared" si="41"/>
        <v>41630</v>
      </c>
    </row>
    <row r="414" spans="1:21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6"/>
        <v>1.2684</v>
      </c>
      <c r="P414" s="6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>
        <v>1</v>
      </c>
      <c r="T414" s="11">
        <f t="shared" si="40"/>
        <v>41099.534467592588</v>
      </c>
      <c r="U414" s="11">
        <f t="shared" si="41"/>
        <v>41115.534467592588</v>
      </c>
    </row>
    <row r="415" spans="1:21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6"/>
        <v>1.0508593749999999</v>
      </c>
      <c r="P415" s="6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>
        <v>1</v>
      </c>
      <c r="T415" s="11">
        <f t="shared" si="40"/>
        <v>41079.66910879629</v>
      </c>
      <c r="U415" s="11">
        <f t="shared" si="41"/>
        <v>41109.66910879629</v>
      </c>
    </row>
    <row r="416" spans="1:21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6"/>
        <v>1.0285405405405406</v>
      </c>
      <c r="P416" s="6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>
        <v>1</v>
      </c>
      <c r="T416" s="11">
        <f t="shared" si="40"/>
        <v>41528.85491898148</v>
      </c>
      <c r="U416" s="11">
        <f t="shared" si="41"/>
        <v>41558.85491898148</v>
      </c>
    </row>
    <row r="417" spans="1:21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6"/>
        <v>1.0214714285714286</v>
      </c>
      <c r="P417" s="6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>
        <v>1</v>
      </c>
      <c r="T417" s="11">
        <f t="shared" si="40"/>
        <v>41904.643541666665</v>
      </c>
      <c r="U417" s="11">
        <f t="shared" si="41"/>
        <v>41929.291666666664</v>
      </c>
    </row>
    <row r="418" spans="1:21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6"/>
        <v>1.2021700000000002</v>
      </c>
      <c r="P418" s="6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>
        <v>1</v>
      </c>
      <c r="T418" s="11">
        <f t="shared" si="40"/>
        <v>41648.187858796293</v>
      </c>
      <c r="U418" s="11">
        <f t="shared" si="41"/>
        <v>41678.187858796293</v>
      </c>
    </row>
    <row r="419" spans="1:21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6"/>
        <v>1.0024761904761905</v>
      </c>
      <c r="P419" s="6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>
        <v>1</v>
      </c>
      <c r="T419" s="11">
        <f t="shared" si="40"/>
        <v>41360.76226851852</v>
      </c>
      <c r="U419" s="11">
        <f t="shared" si="41"/>
        <v>41371.981249999997</v>
      </c>
    </row>
    <row r="420" spans="1:21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6"/>
        <v>1.0063392857142857</v>
      </c>
      <c r="P420" s="6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>
        <v>1</v>
      </c>
      <c r="T420" s="11">
        <f t="shared" si="40"/>
        <v>42178.07403935185</v>
      </c>
      <c r="U420" s="11">
        <f t="shared" si="41"/>
        <v>42208.07403935185</v>
      </c>
    </row>
    <row r="421" spans="1:21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6"/>
        <v>1.004375</v>
      </c>
      <c r="P421" s="6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>
        <v>1</v>
      </c>
      <c r="T421" s="11">
        <f t="shared" si="40"/>
        <v>41394.634108796294</v>
      </c>
      <c r="U421" s="11">
        <f t="shared" si="41"/>
        <v>41454.634108796294</v>
      </c>
    </row>
    <row r="422" spans="1:21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6"/>
        <v>4.3939393939393936E-3</v>
      </c>
      <c r="P422" s="6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>
        <v>1</v>
      </c>
      <c r="T422" s="11">
        <f t="shared" si="40"/>
        <v>41682.028136574074</v>
      </c>
      <c r="U422" s="11">
        <f t="shared" si="41"/>
        <v>41711.986469907402</v>
      </c>
    </row>
    <row r="423" spans="1:21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6"/>
        <v>2.0066666666666667E-2</v>
      </c>
      <c r="P423" s="6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>
        <v>1</v>
      </c>
      <c r="T423" s="11">
        <f t="shared" si="40"/>
        <v>42177.283055555548</v>
      </c>
      <c r="U423" s="11">
        <f t="shared" si="41"/>
        <v>42237.283055555548</v>
      </c>
    </row>
    <row r="424" spans="1:21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6"/>
        <v>1.0749999999999999E-2</v>
      </c>
      <c r="P424" s="6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>
        <v>1</v>
      </c>
      <c r="T424" s="11">
        <f t="shared" si="40"/>
        <v>41863.052048611105</v>
      </c>
      <c r="U424" s="11">
        <f t="shared" si="41"/>
        <v>41893.052048611105</v>
      </c>
    </row>
    <row r="425" spans="1:21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6"/>
        <v>7.6499999999999997E-3</v>
      </c>
      <c r="P425" s="6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>
        <v>1</v>
      </c>
      <c r="T425" s="11">
        <f t="shared" si="40"/>
        <v>41400.717939814815</v>
      </c>
      <c r="U425" s="11">
        <f t="shared" si="41"/>
        <v>41430.717939814815</v>
      </c>
    </row>
    <row r="426" spans="1:21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6"/>
        <v>6.7966666666666675E-2</v>
      </c>
      <c r="P426" s="6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>
        <v>1</v>
      </c>
      <c r="T426" s="11">
        <f t="shared" si="40"/>
        <v>40934.167812499996</v>
      </c>
      <c r="U426" s="11">
        <f t="shared" si="41"/>
        <v>40994.126145833332</v>
      </c>
    </row>
    <row r="427" spans="1:21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6"/>
        <v>1.2E-4</v>
      </c>
      <c r="P427" s="6">
        <f t="shared" si="37"/>
        <v>3</v>
      </c>
      <c r="Q427" t="str">
        <f t="shared" si="38"/>
        <v>film &amp; video</v>
      </c>
      <c r="R427" t="str">
        <f t="shared" si="39"/>
        <v>animation</v>
      </c>
      <c r="S427">
        <v>1</v>
      </c>
      <c r="T427" s="11">
        <f t="shared" si="40"/>
        <v>42275.652824074066</v>
      </c>
      <c r="U427" s="11">
        <f t="shared" si="41"/>
        <v>42335.694490740738</v>
      </c>
    </row>
    <row r="428" spans="1:21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6"/>
        <v>1.3299999999999999E-2</v>
      </c>
      <c r="P428" s="6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>
        <v>1</v>
      </c>
      <c r="T428" s="11">
        <f t="shared" si="40"/>
        <v>42400.503634259258</v>
      </c>
      <c r="U428" s="11">
        <f t="shared" si="41"/>
        <v>42430.503634259258</v>
      </c>
    </row>
    <row r="429" spans="1:21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6"/>
        <v>0</v>
      </c>
      <c r="P429" s="6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>
        <v>1</v>
      </c>
      <c r="T429" s="11">
        <f t="shared" si="40"/>
        <v>42285.700694444437</v>
      </c>
      <c r="U429" s="11">
        <f t="shared" si="41"/>
        <v>42299.582638888889</v>
      </c>
    </row>
    <row r="430" spans="1:21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6"/>
        <v>5.6333333333333332E-2</v>
      </c>
      <c r="P430" s="6">
        <f t="shared" si="37"/>
        <v>52</v>
      </c>
      <c r="Q430" t="str">
        <f t="shared" si="38"/>
        <v>film &amp; video</v>
      </c>
      <c r="R430" t="str">
        <f t="shared" si="39"/>
        <v>animation</v>
      </c>
      <c r="S430">
        <v>1</v>
      </c>
      <c r="T430" s="11">
        <f t="shared" si="40"/>
        <v>41778.558391203704</v>
      </c>
      <c r="U430" s="11">
        <f t="shared" si="41"/>
        <v>41806.708333333328</v>
      </c>
    </row>
    <row r="431" spans="1:21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6"/>
        <v>0</v>
      </c>
      <c r="P431" s="6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>
        <v>1</v>
      </c>
      <c r="T431" s="11">
        <f t="shared" si="40"/>
        <v>40070.693078703705</v>
      </c>
      <c r="U431" s="11">
        <f t="shared" si="41"/>
        <v>40143.999305555553</v>
      </c>
    </row>
    <row r="432" spans="1:21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6"/>
        <v>2.4E-2</v>
      </c>
      <c r="P432" s="6">
        <f t="shared" si="37"/>
        <v>4.8</v>
      </c>
      <c r="Q432" t="str">
        <f t="shared" si="38"/>
        <v>film &amp; video</v>
      </c>
      <c r="R432" t="str">
        <f t="shared" si="39"/>
        <v>animation</v>
      </c>
      <c r="S432">
        <v>1</v>
      </c>
      <c r="T432" s="11">
        <f t="shared" si="40"/>
        <v>41512.898923611108</v>
      </c>
      <c r="U432" s="11">
        <f t="shared" si="41"/>
        <v>41527.898923611108</v>
      </c>
    </row>
    <row r="433" spans="1:21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6"/>
        <v>0.13833333333333334</v>
      </c>
      <c r="P433" s="6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>
        <v>1</v>
      </c>
      <c r="T433" s="11">
        <f t="shared" si="40"/>
        <v>42526.662997685176</v>
      </c>
      <c r="U433" s="11">
        <f t="shared" si="41"/>
        <v>42556.662997685176</v>
      </c>
    </row>
    <row r="434" spans="1:21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6"/>
        <v>9.5000000000000001E-2</v>
      </c>
      <c r="P434" s="6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>
        <v>1</v>
      </c>
      <c r="T434" s="11">
        <f t="shared" si="40"/>
        <v>42238.51829861111</v>
      </c>
      <c r="U434" s="11">
        <f t="shared" si="41"/>
        <v>42298.51829861111</v>
      </c>
    </row>
    <row r="435" spans="1:21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6"/>
        <v>0</v>
      </c>
      <c r="P435" s="6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>
        <v>1</v>
      </c>
      <c r="T435" s="11">
        <f t="shared" si="40"/>
        <v>42228.42155092593</v>
      </c>
      <c r="U435" s="11">
        <f t="shared" si="41"/>
        <v>42288.42155092593</v>
      </c>
    </row>
    <row r="436" spans="1:21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6"/>
        <v>0.05</v>
      </c>
      <c r="P436" s="6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>
        <v>1</v>
      </c>
      <c r="T436" s="11">
        <f t="shared" si="40"/>
        <v>41576.626180555555</v>
      </c>
      <c r="U436" s="11">
        <f t="shared" si="41"/>
        <v>41609.667847222219</v>
      </c>
    </row>
    <row r="437" spans="1:21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6"/>
        <v>2.7272727272727273E-5</v>
      </c>
      <c r="P437" s="6">
        <f t="shared" si="37"/>
        <v>1</v>
      </c>
      <c r="Q437" t="str">
        <f t="shared" si="38"/>
        <v>film &amp; video</v>
      </c>
      <c r="R437" t="str">
        <f t="shared" si="39"/>
        <v>animation</v>
      </c>
      <c r="S437">
        <v>1</v>
      </c>
      <c r="T437" s="11">
        <f t="shared" si="40"/>
        <v>41500.539120370369</v>
      </c>
      <c r="U437" s="11">
        <f t="shared" si="41"/>
        <v>41530.539120370369</v>
      </c>
    </row>
    <row r="438" spans="1:21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6"/>
        <v>0</v>
      </c>
      <c r="P438" s="6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>
        <v>1</v>
      </c>
      <c r="T438" s="11">
        <f t="shared" si="40"/>
        <v>41456.154085648144</v>
      </c>
      <c r="U438" s="11">
        <f t="shared" si="41"/>
        <v>41486.154085648144</v>
      </c>
    </row>
    <row r="439" spans="1:21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6"/>
        <v>0</v>
      </c>
      <c r="P439" s="6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>
        <v>1</v>
      </c>
      <c r="T439" s="11">
        <f t="shared" si="40"/>
        <v>42591.110254629624</v>
      </c>
      <c r="U439" s="11">
        <f t="shared" si="41"/>
        <v>42651.110254629624</v>
      </c>
    </row>
    <row r="440" spans="1:21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6"/>
        <v>9.3799999999999994E-2</v>
      </c>
      <c r="P440" s="6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>
        <v>1</v>
      </c>
      <c r="T440" s="11">
        <f t="shared" si="40"/>
        <v>42296.052754629629</v>
      </c>
      <c r="U440" s="11">
        <f t="shared" si="41"/>
        <v>42326.094421296293</v>
      </c>
    </row>
    <row r="441" spans="1:21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6"/>
        <v>0</v>
      </c>
      <c r="P441" s="6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>
        <v>1</v>
      </c>
      <c r="T441" s="11">
        <f t="shared" si="40"/>
        <v>41919.553449074068</v>
      </c>
      <c r="U441" s="11">
        <f t="shared" si="41"/>
        <v>41929.553449074068</v>
      </c>
    </row>
    <row r="442" spans="1:21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6"/>
        <v>1E-3</v>
      </c>
      <c r="P442" s="6">
        <f t="shared" si="37"/>
        <v>5</v>
      </c>
      <c r="Q442" t="str">
        <f t="shared" si="38"/>
        <v>film &amp; video</v>
      </c>
      <c r="R442" t="str">
        <f t="shared" si="39"/>
        <v>animation</v>
      </c>
      <c r="S442">
        <v>1</v>
      </c>
      <c r="T442" s="11">
        <f t="shared" si="40"/>
        <v>42423.777233796289</v>
      </c>
      <c r="U442" s="11">
        <f t="shared" si="41"/>
        <v>42453.735567129632</v>
      </c>
    </row>
    <row r="443" spans="1:21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6"/>
        <v>0</v>
      </c>
      <c r="P443" s="6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>
        <v>1</v>
      </c>
      <c r="T443" s="11">
        <f t="shared" si="40"/>
        <v>41550.585601851846</v>
      </c>
      <c r="U443" s="11">
        <f t="shared" si="41"/>
        <v>41580.585601851846</v>
      </c>
    </row>
    <row r="444" spans="1:21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6"/>
        <v>0.39358823529411763</v>
      </c>
      <c r="P444" s="6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>
        <v>1</v>
      </c>
      <c r="T444" s="11">
        <f t="shared" si="40"/>
        <v>42024.680358796293</v>
      </c>
      <c r="U444" s="11">
        <f t="shared" si="41"/>
        <v>42054.680358796293</v>
      </c>
    </row>
    <row r="445" spans="1:21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6"/>
        <v>1E-3</v>
      </c>
      <c r="P445" s="6">
        <f t="shared" si="37"/>
        <v>5</v>
      </c>
      <c r="Q445" t="str">
        <f t="shared" si="38"/>
        <v>film &amp; video</v>
      </c>
      <c r="R445" t="str">
        <f t="shared" si="39"/>
        <v>animation</v>
      </c>
      <c r="S445">
        <v>1</v>
      </c>
      <c r="T445" s="11">
        <f t="shared" si="40"/>
        <v>41649.806724537033</v>
      </c>
      <c r="U445" s="11">
        <f t="shared" si="41"/>
        <v>41679.806724537033</v>
      </c>
    </row>
    <row r="446" spans="1:21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6"/>
        <v>0.05</v>
      </c>
      <c r="P446" s="6">
        <f t="shared" si="37"/>
        <v>50</v>
      </c>
      <c r="Q446" t="str">
        <f t="shared" si="38"/>
        <v>film &amp; video</v>
      </c>
      <c r="R446" t="str">
        <f t="shared" si="39"/>
        <v>animation</v>
      </c>
      <c r="S446">
        <v>1</v>
      </c>
      <c r="T446" s="11">
        <f t="shared" si="40"/>
        <v>40894.69862268518</v>
      </c>
      <c r="U446" s="11">
        <f t="shared" si="41"/>
        <v>40954.69862268518</v>
      </c>
    </row>
    <row r="447" spans="1:21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6"/>
        <v>3.3333333333333335E-5</v>
      </c>
      <c r="P447" s="6">
        <f t="shared" si="37"/>
        <v>1</v>
      </c>
      <c r="Q447" t="str">
        <f t="shared" si="38"/>
        <v>film &amp; video</v>
      </c>
      <c r="R447" t="str">
        <f t="shared" si="39"/>
        <v>animation</v>
      </c>
      <c r="S447">
        <v>1</v>
      </c>
      <c r="T447" s="11">
        <f t="shared" si="40"/>
        <v>42130.127025462956</v>
      </c>
      <c r="U447" s="11">
        <f t="shared" si="41"/>
        <v>42145.127025462956</v>
      </c>
    </row>
    <row r="448" spans="1:21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6"/>
        <v>7.2952380952380949E-2</v>
      </c>
      <c r="P448" s="6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>
        <v>1</v>
      </c>
      <c r="T448" s="11">
        <f t="shared" si="40"/>
        <v>42036.875231481477</v>
      </c>
      <c r="U448" s="11">
        <f t="shared" si="41"/>
        <v>42066.875231481477</v>
      </c>
    </row>
    <row r="449" spans="1:21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6"/>
        <v>1.6666666666666666E-4</v>
      </c>
      <c r="P449" s="6">
        <f t="shared" si="37"/>
        <v>5</v>
      </c>
      <c r="Q449" t="str">
        <f t="shared" si="38"/>
        <v>film &amp; video</v>
      </c>
      <c r="R449" t="str">
        <f t="shared" si="39"/>
        <v>animation</v>
      </c>
      <c r="S449">
        <v>1</v>
      </c>
      <c r="T449" s="11">
        <f t="shared" si="40"/>
        <v>41331.34679398148</v>
      </c>
      <c r="U449" s="11">
        <f t="shared" si="41"/>
        <v>41356.305127314808</v>
      </c>
    </row>
    <row r="450" spans="1:21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6"/>
        <v>3.2804E-2</v>
      </c>
      <c r="P450" s="6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>
        <v>1</v>
      </c>
      <c r="T450" s="11">
        <f t="shared" si="40"/>
        <v>41753.549710648142</v>
      </c>
      <c r="U450" s="11">
        <f t="shared" si="41"/>
        <v>41773.549710648142</v>
      </c>
    </row>
    <row r="451" spans="1:21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2">E451/D451</f>
        <v>2.2499999999999999E-2</v>
      </c>
      <c r="P451" s="6">
        <f t="shared" ref="P451:P514" si="43">E451/L451</f>
        <v>9</v>
      </c>
      <c r="Q451" t="str">
        <f t="shared" ref="Q451:Q514" si="44">LEFT(N451,FIND("/",N451)-1)</f>
        <v>film &amp; video</v>
      </c>
      <c r="R451" t="str">
        <f t="shared" ref="R451:R514" si="45">RIGHT(N451,LEN(N451)-FIND("/",N451))</f>
        <v>animation</v>
      </c>
      <c r="S451">
        <v>1</v>
      </c>
      <c r="T451" s="11">
        <f t="shared" ref="T451:T514" si="46">(((J451/60)/60)/24)+DATE(1970,1,1)+(-5/24)</f>
        <v>41534.359780092593</v>
      </c>
      <c r="U451" s="11">
        <f t="shared" ref="U451:U514" si="47">(((I451/60)/60)/24)+DATE(1970,1,1)+(-5/24)</f>
        <v>41564.359780092593</v>
      </c>
    </row>
    <row r="452" spans="1:21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2"/>
        <v>7.92E-3</v>
      </c>
      <c r="P452" s="6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>
        <v>1</v>
      </c>
      <c r="T452" s="11">
        <f t="shared" si="46"/>
        <v>41654.73842592592</v>
      </c>
      <c r="U452" s="11">
        <f t="shared" si="47"/>
        <v>41684.73842592592</v>
      </c>
    </row>
    <row r="453" spans="1:21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2"/>
        <v>0</v>
      </c>
      <c r="P453" s="6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>
        <v>1</v>
      </c>
      <c r="T453" s="11">
        <f t="shared" si="46"/>
        <v>41634.506840277776</v>
      </c>
      <c r="U453" s="11">
        <f t="shared" si="47"/>
        <v>41664.506840277776</v>
      </c>
    </row>
    <row r="454" spans="1:21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2"/>
        <v>0.64</v>
      </c>
      <c r="P454" s="6">
        <f t="shared" si="43"/>
        <v>40</v>
      </c>
      <c r="Q454" t="str">
        <f t="shared" si="44"/>
        <v>film &amp; video</v>
      </c>
      <c r="R454" t="str">
        <f t="shared" si="45"/>
        <v>animation</v>
      </c>
      <c r="S454">
        <v>1</v>
      </c>
      <c r="T454" s="11">
        <f t="shared" si="46"/>
        <v>42107.495543981473</v>
      </c>
      <c r="U454" s="11">
        <f t="shared" si="47"/>
        <v>42137.495543981473</v>
      </c>
    </row>
    <row r="455" spans="1:21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2"/>
        <v>2.740447957839262E-4</v>
      </c>
      <c r="P455" s="6">
        <f t="shared" si="43"/>
        <v>13</v>
      </c>
      <c r="Q455" t="str">
        <f t="shared" si="44"/>
        <v>film &amp; video</v>
      </c>
      <c r="R455" t="str">
        <f t="shared" si="45"/>
        <v>animation</v>
      </c>
      <c r="S455">
        <v>1</v>
      </c>
      <c r="T455" s="11">
        <f t="shared" si="46"/>
        <v>42038.616655092592</v>
      </c>
      <c r="U455" s="11">
        <f t="shared" si="47"/>
        <v>42054.616655092592</v>
      </c>
    </row>
    <row r="456" spans="1:21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2"/>
        <v>8.2000000000000007E-3</v>
      </c>
      <c r="P456" s="6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>
        <v>1</v>
      </c>
      <c r="T456" s="11">
        <f t="shared" si="46"/>
        <v>41938.508923611109</v>
      </c>
      <c r="U456" s="11">
        <f t="shared" si="47"/>
        <v>41969.343055555553</v>
      </c>
    </row>
    <row r="457" spans="1:21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2"/>
        <v>6.9230769230769226E-4</v>
      </c>
      <c r="P457" s="6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>
        <v>1</v>
      </c>
      <c r="T457" s="11">
        <f t="shared" si="46"/>
        <v>40970.794236111105</v>
      </c>
      <c r="U457" s="11">
        <f t="shared" si="47"/>
        <v>41015.813194444439</v>
      </c>
    </row>
    <row r="458" spans="1:21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2"/>
        <v>6.8631863186318634E-3</v>
      </c>
      <c r="P458" s="6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>
        <v>1</v>
      </c>
      <c r="T458" s="11">
        <f t="shared" si="46"/>
        <v>41547.486122685179</v>
      </c>
      <c r="U458" s="11">
        <f t="shared" si="47"/>
        <v>41568.957638888889</v>
      </c>
    </row>
    <row r="459" spans="1:21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2"/>
        <v>0</v>
      </c>
      <c r="P459" s="6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>
        <v>1</v>
      </c>
      <c r="T459" s="11">
        <f t="shared" si="46"/>
        <v>41837.559166666666</v>
      </c>
      <c r="U459" s="11">
        <f t="shared" si="47"/>
        <v>41867.559166666666</v>
      </c>
    </row>
    <row r="460" spans="1:21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2"/>
        <v>8.2100000000000006E-2</v>
      </c>
      <c r="P460" s="6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>
        <v>1</v>
      </c>
      <c r="T460" s="11">
        <f t="shared" si="46"/>
        <v>41378.491435185184</v>
      </c>
      <c r="U460" s="11">
        <f t="shared" si="47"/>
        <v>41408.491435185184</v>
      </c>
    </row>
    <row r="461" spans="1:21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2"/>
        <v>6.4102564102564103E-4</v>
      </c>
      <c r="P461" s="6">
        <f t="shared" si="43"/>
        <v>25</v>
      </c>
      <c r="Q461" t="str">
        <f t="shared" si="44"/>
        <v>film &amp; video</v>
      </c>
      <c r="R461" t="str">
        <f t="shared" si="45"/>
        <v>animation</v>
      </c>
      <c r="S461">
        <v>1</v>
      </c>
      <c r="T461" s="11">
        <f t="shared" si="46"/>
        <v>40800.432025462964</v>
      </c>
      <c r="U461" s="11">
        <f t="shared" si="47"/>
        <v>40860.473692129628</v>
      </c>
    </row>
    <row r="462" spans="1:21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2"/>
        <v>2.9411764705882353E-3</v>
      </c>
      <c r="P462" s="6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>
        <v>1</v>
      </c>
      <c r="T462" s="11">
        <f t="shared" si="46"/>
        <v>41759.334201388883</v>
      </c>
      <c r="U462" s="11">
        <f t="shared" si="47"/>
        <v>41790.958333333328</v>
      </c>
    </row>
    <row r="463" spans="1:21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2"/>
        <v>0</v>
      </c>
      <c r="P463" s="6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>
        <v>1</v>
      </c>
      <c r="T463" s="11">
        <f t="shared" si="46"/>
        <v>41407.638506944444</v>
      </c>
      <c r="U463" s="11">
        <f t="shared" si="47"/>
        <v>41427.638506944444</v>
      </c>
    </row>
    <row r="464" spans="1:21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2"/>
        <v>0</v>
      </c>
      <c r="P464" s="6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>
        <v>1</v>
      </c>
      <c r="T464" s="11">
        <f t="shared" si="46"/>
        <v>40704.918298611112</v>
      </c>
      <c r="U464" s="11">
        <f t="shared" si="47"/>
        <v>40764.918298611112</v>
      </c>
    </row>
    <row r="465" spans="1:21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2"/>
        <v>2.2727272727272728E-2</v>
      </c>
      <c r="P465" s="6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>
        <v>1</v>
      </c>
      <c r="T465" s="11">
        <f t="shared" si="46"/>
        <v>40750.501770833333</v>
      </c>
      <c r="U465" s="11">
        <f t="shared" si="47"/>
        <v>40810.501770833333</v>
      </c>
    </row>
    <row r="466" spans="1:21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2"/>
        <v>9.9009900990099011E-4</v>
      </c>
      <c r="P466" s="6">
        <f t="shared" si="43"/>
        <v>1</v>
      </c>
      <c r="Q466" t="str">
        <f t="shared" si="44"/>
        <v>film &amp; video</v>
      </c>
      <c r="R466" t="str">
        <f t="shared" si="45"/>
        <v>animation</v>
      </c>
      <c r="S466">
        <v>1</v>
      </c>
      <c r="T466" s="11">
        <f t="shared" si="46"/>
        <v>42488.640451388892</v>
      </c>
      <c r="U466" s="11">
        <f t="shared" si="47"/>
        <v>42508.640451388892</v>
      </c>
    </row>
    <row r="467" spans="1:21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2"/>
        <v>0.26953125</v>
      </c>
      <c r="P467" s="6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>
        <v>1</v>
      </c>
      <c r="T467" s="11">
        <f t="shared" si="46"/>
        <v>41800.911736111106</v>
      </c>
      <c r="U467" s="11">
        <f t="shared" si="47"/>
        <v>41816.911736111106</v>
      </c>
    </row>
    <row r="468" spans="1:21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2"/>
        <v>7.6E-3</v>
      </c>
      <c r="P468" s="6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>
        <v>1</v>
      </c>
      <c r="T468" s="11">
        <f t="shared" si="46"/>
        <v>41129.734537037039</v>
      </c>
      <c r="U468" s="11">
        <f t="shared" si="47"/>
        <v>41159.734537037039</v>
      </c>
    </row>
    <row r="469" spans="1:21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2"/>
        <v>0.21575</v>
      </c>
      <c r="P469" s="6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>
        <v>1</v>
      </c>
      <c r="T469" s="11">
        <f t="shared" si="46"/>
        <v>41135.471458333333</v>
      </c>
      <c r="U469" s="11">
        <f t="shared" si="47"/>
        <v>41180.471458333333</v>
      </c>
    </row>
    <row r="470" spans="1:21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2"/>
        <v>0</v>
      </c>
      <c r="P470" s="6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>
        <v>1</v>
      </c>
      <c r="T470" s="11">
        <f t="shared" si="46"/>
        <v>41040.959293981476</v>
      </c>
      <c r="U470" s="11">
        <f t="shared" si="47"/>
        <v>41100.952141203699</v>
      </c>
    </row>
    <row r="471" spans="1:21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2"/>
        <v>0</v>
      </c>
      <c r="P471" s="6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>
        <v>1</v>
      </c>
      <c r="T471" s="11">
        <f t="shared" si="46"/>
        <v>41827.781527777777</v>
      </c>
      <c r="U471" s="11">
        <f t="shared" si="47"/>
        <v>41887.781527777777</v>
      </c>
    </row>
    <row r="472" spans="1:21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2"/>
        <v>1.0200000000000001E-2</v>
      </c>
      <c r="P472" s="6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>
        <v>1</v>
      </c>
      <c r="T472" s="11">
        <f t="shared" si="46"/>
        <v>41604.959363425922</v>
      </c>
      <c r="U472" s="11">
        <f t="shared" si="47"/>
        <v>41654.958333333328</v>
      </c>
    </row>
    <row r="473" spans="1:21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2"/>
        <v>0.11892727272727273</v>
      </c>
      <c r="P473" s="6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>
        <v>1</v>
      </c>
      <c r="T473" s="11">
        <f t="shared" si="46"/>
        <v>41703.513645833329</v>
      </c>
      <c r="U473" s="11">
        <f t="shared" si="47"/>
        <v>41748.471979166665</v>
      </c>
    </row>
    <row r="474" spans="1:21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2"/>
        <v>0.17624999999999999</v>
      </c>
      <c r="P474" s="6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>
        <v>1</v>
      </c>
      <c r="T474" s="11">
        <f t="shared" si="46"/>
        <v>41844.714328703703</v>
      </c>
      <c r="U474" s="11">
        <f t="shared" si="47"/>
        <v>41874.714328703703</v>
      </c>
    </row>
    <row r="475" spans="1:21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2"/>
        <v>2.87E-2</v>
      </c>
      <c r="P475" s="6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>
        <v>1</v>
      </c>
      <c r="T475" s="11">
        <f t="shared" si="46"/>
        <v>41869.489803240736</v>
      </c>
      <c r="U475" s="11">
        <f t="shared" si="47"/>
        <v>41899.489803240736</v>
      </c>
    </row>
    <row r="476" spans="1:21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2"/>
        <v>3.0303030303030303E-4</v>
      </c>
      <c r="P476" s="6">
        <f t="shared" si="43"/>
        <v>1</v>
      </c>
      <c r="Q476" t="str">
        <f t="shared" si="44"/>
        <v>film &amp; video</v>
      </c>
      <c r="R476" t="str">
        <f t="shared" si="45"/>
        <v>animation</v>
      </c>
      <c r="S476">
        <v>1</v>
      </c>
      <c r="T476" s="11">
        <f t="shared" si="46"/>
        <v>42753.120706018519</v>
      </c>
      <c r="U476" s="11">
        <f t="shared" si="47"/>
        <v>42783.120706018519</v>
      </c>
    </row>
    <row r="477" spans="1:21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2"/>
        <v>0</v>
      </c>
      <c r="P477" s="6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>
        <v>1</v>
      </c>
      <c r="T477" s="11">
        <f t="shared" si="46"/>
        <v>42099.877812500003</v>
      </c>
      <c r="U477" s="11">
        <f t="shared" si="47"/>
        <v>42129.877812500003</v>
      </c>
    </row>
    <row r="478" spans="1:21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2"/>
        <v>2.2302681818181819E-2</v>
      </c>
      <c r="P478" s="6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>
        <v>1</v>
      </c>
      <c r="T478" s="11">
        <f t="shared" si="46"/>
        <v>41757.76667824074</v>
      </c>
      <c r="U478" s="11">
        <f t="shared" si="47"/>
        <v>41792.957638888889</v>
      </c>
    </row>
    <row r="479" spans="1:21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2"/>
        <v>0</v>
      </c>
      <c r="P479" s="6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>
        <v>1</v>
      </c>
      <c r="T479" s="11">
        <f t="shared" si="46"/>
        <v>40987.626550925925</v>
      </c>
      <c r="U479" s="11">
        <f t="shared" si="47"/>
        <v>41047.626550925925</v>
      </c>
    </row>
    <row r="480" spans="1:21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2"/>
        <v>0</v>
      </c>
      <c r="P480" s="6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>
        <v>1</v>
      </c>
      <c r="T480" s="11">
        <f t="shared" si="46"/>
        <v>42065.702650462961</v>
      </c>
      <c r="U480" s="11">
        <f t="shared" si="47"/>
        <v>42095.660983796297</v>
      </c>
    </row>
    <row r="481" spans="1:21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2"/>
        <v>0.3256</v>
      </c>
      <c r="P481" s="6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>
        <v>1</v>
      </c>
      <c r="T481" s="11">
        <f t="shared" si="46"/>
        <v>41904.199479166666</v>
      </c>
      <c r="U481" s="11">
        <f t="shared" si="47"/>
        <v>41964.24114583333</v>
      </c>
    </row>
    <row r="482" spans="1:21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2"/>
        <v>0.19409999999999999</v>
      </c>
      <c r="P482" s="6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>
        <v>1</v>
      </c>
      <c r="T482" s="11">
        <f t="shared" si="46"/>
        <v>41465.291840277772</v>
      </c>
      <c r="U482" s="11">
        <f t="shared" si="47"/>
        <v>41495.291840277772</v>
      </c>
    </row>
    <row r="483" spans="1:21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2"/>
        <v>6.0999999999999999E-2</v>
      </c>
      <c r="P483" s="6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>
        <v>1</v>
      </c>
      <c r="T483" s="11">
        <f t="shared" si="46"/>
        <v>41162.46399305555</v>
      </c>
      <c r="U483" s="11">
        <f t="shared" si="47"/>
        <v>41192.46399305555</v>
      </c>
    </row>
    <row r="484" spans="1:21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2"/>
        <v>1E-3</v>
      </c>
      <c r="P484" s="6">
        <f t="shared" si="43"/>
        <v>10</v>
      </c>
      <c r="Q484" t="str">
        <f t="shared" si="44"/>
        <v>film &amp; video</v>
      </c>
      <c r="R484" t="str">
        <f t="shared" si="45"/>
        <v>animation</v>
      </c>
      <c r="S484">
        <v>1</v>
      </c>
      <c r="T484" s="11">
        <f t="shared" si="46"/>
        <v>42447.68854166667</v>
      </c>
      <c r="U484" s="11">
        <f t="shared" si="47"/>
        <v>42474.398611111108</v>
      </c>
    </row>
    <row r="485" spans="1:21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2"/>
        <v>0.502</v>
      </c>
      <c r="P485" s="6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>
        <v>1</v>
      </c>
      <c r="T485" s="11">
        <f t="shared" si="46"/>
        <v>41242.989259259259</v>
      </c>
      <c r="U485" s="11">
        <f t="shared" si="47"/>
        <v>41302.989259259259</v>
      </c>
    </row>
    <row r="486" spans="1:21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2"/>
        <v>1.8625E-3</v>
      </c>
      <c r="P486" s="6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>
        <v>1</v>
      </c>
      <c r="T486" s="11">
        <f t="shared" si="46"/>
        <v>42272.731157407405</v>
      </c>
      <c r="U486" s="11">
        <f t="shared" si="47"/>
        <v>42313.772824074076</v>
      </c>
    </row>
    <row r="487" spans="1:21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2"/>
        <v>0.21906971229845085</v>
      </c>
      <c r="P487" s="6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>
        <v>1</v>
      </c>
      <c r="T487" s="11">
        <f t="shared" si="46"/>
        <v>41381.297442129624</v>
      </c>
      <c r="U487" s="11">
        <f t="shared" si="47"/>
        <v>41411.297442129624</v>
      </c>
    </row>
    <row r="488" spans="1:21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2"/>
        <v>9.0909090909090904E-5</v>
      </c>
      <c r="P488" s="6">
        <f t="shared" si="43"/>
        <v>50</v>
      </c>
      <c r="Q488" t="str">
        <f t="shared" si="44"/>
        <v>film &amp; video</v>
      </c>
      <c r="R488" t="str">
        <f t="shared" si="45"/>
        <v>animation</v>
      </c>
      <c r="S488">
        <v>1</v>
      </c>
      <c r="T488" s="11">
        <f t="shared" si="46"/>
        <v>41761.734247685185</v>
      </c>
      <c r="U488" s="11">
        <f t="shared" si="47"/>
        <v>41791.734247685185</v>
      </c>
    </row>
    <row r="489" spans="1:21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2"/>
        <v>0</v>
      </c>
      <c r="P489" s="6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>
        <v>1</v>
      </c>
      <c r="T489" s="11">
        <f t="shared" si="46"/>
        <v>42669.386504629627</v>
      </c>
      <c r="U489" s="11">
        <f t="shared" si="47"/>
        <v>42729.428171296291</v>
      </c>
    </row>
    <row r="490" spans="1:21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2"/>
        <v>0</v>
      </c>
      <c r="P490" s="6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>
        <v>1</v>
      </c>
      <c r="T490" s="11">
        <f t="shared" si="46"/>
        <v>42713.84606481481</v>
      </c>
      <c r="U490" s="11">
        <f t="shared" si="47"/>
        <v>42743.84606481481</v>
      </c>
    </row>
    <row r="491" spans="1:21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2"/>
        <v>2.8667813379201833E-3</v>
      </c>
      <c r="P491" s="6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>
        <v>1</v>
      </c>
      <c r="T491" s="11">
        <f t="shared" si="46"/>
        <v>40882.273333333331</v>
      </c>
      <c r="U491" s="11">
        <f t="shared" si="47"/>
        <v>40913.272916666661</v>
      </c>
    </row>
    <row r="492" spans="1:21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2"/>
        <v>0</v>
      </c>
      <c r="P492" s="6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>
        <v>1</v>
      </c>
      <c r="T492" s="11">
        <f t="shared" si="46"/>
        <v>41113.760243055556</v>
      </c>
      <c r="U492" s="11">
        <f t="shared" si="47"/>
        <v>41143.760243055556</v>
      </c>
    </row>
    <row r="493" spans="1:21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2"/>
        <v>0</v>
      </c>
      <c r="P493" s="6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>
        <v>1</v>
      </c>
      <c r="T493" s="11">
        <f t="shared" si="46"/>
        <v>42366.774293981485</v>
      </c>
      <c r="U493" s="11">
        <f t="shared" si="47"/>
        <v>42396.774293981485</v>
      </c>
    </row>
    <row r="494" spans="1:21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2"/>
        <v>0</v>
      </c>
      <c r="P494" s="6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>
        <v>1</v>
      </c>
      <c r="T494" s="11">
        <f t="shared" si="46"/>
        <v>42595.826736111114</v>
      </c>
      <c r="U494" s="11">
        <f t="shared" si="47"/>
        <v>42655.826736111114</v>
      </c>
    </row>
    <row r="495" spans="1:21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2"/>
        <v>0</v>
      </c>
      <c r="P495" s="6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>
        <v>1</v>
      </c>
      <c r="T495" s="11">
        <f t="shared" si="46"/>
        <v>42114.517800925918</v>
      </c>
      <c r="U495" s="11">
        <f t="shared" si="47"/>
        <v>42144.517800925918</v>
      </c>
    </row>
    <row r="496" spans="1:21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2"/>
        <v>1.5499999999999999E-3</v>
      </c>
      <c r="P496" s="6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>
        <v>1</v>
      </c>
      <c r="T496" s="11">
        <f t="shared" si="46"/>
        <v>41799.62228009259</v>
      </c>
      <c r="U496" s="11">
        <f t="shared" si="47"/>
        <v>41822.916666666664</v>
      </c>
    </row>
    <row r="497" spans="1:21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2"/>
        <v>0</v>
      </c>
      <c r="P497" s="6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>
        <v>1</v>
      </c>
      <c r="T497" s="11">
        <f t="shared" si="46"/>
        <v>42171.619270833333</v>
      </c>
      <c r="U497" s="11">
        <f t="shared" si="47"/>
        <v>42201.619270833333</v>
      </c>
    </row>
    <row r="498" spans="1:21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2"/>
        <v>1.6666666666666667E-5</v>
      </c>
      <c r="P498" s="6">
        <f t="shared" si="43"/>
        <v>1</v>
      </c>
      <c r="Q498" t="str">
        <f t="shared" si="44"/>
        <v>film &amp; video</v>
      </c>
      <c r="R498" t="str">
        <f t="shared" si="45"/>
        <v>animation</v>
      </c>
      <c r="S498">
        <v>1</v>
      </c>
      <c r="T498" s="11">
        <f t="shared" si="46"/>
        <v>41620.723078703704</v>
      </c>
      <c r="U498" s="11">
        <f t="shared" si="47"/>
        <v>41680.723078703704</v>
      </c>
    </row>
    <row r="499" spans="1:21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2"/>
        <v>6.6964285714285711E-3</v>
      </c>
      <c r="P499" s="6">
        <f t="shared" si="43"/>
        <v>10</v>
      </c>
      <c r="Q499" t="str">
        <f t="shared" si="44"/>
        <v>film &amp; video</v>
      </c>
      <c r="R499" t="str">
        <f t="shared" si="45"/>
        <v>animation</v>
      </c>
      <c r="S499">
        <v>1</v>
      </c>
      <c r="T499" s="11">
        <f t="shared" si="46"/>
        <v>41944.829456018517</v>
      </c>
      <c r="U499" s="11">
        <f t="shared" si="47"/>
        <v>41997.999999999993</v>
      </c>
    </row>
    <row r="500" spans="1:21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2"/>
        <v>4.5985132395404561E-2</v>
      </c>
      <c r="P500" s="6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>
        <v>1</v>
      </c>
      <c r="T500" s="11">
        <f t="shared" si="46"/>
        <v>40858.553807870368</v>
      </c>
      <c r="U500" s="11">
        <f t="shared" si="47"/>
        <v>40900.553807870368</v>
      </c>
    </row>
    <row r="501" spans="1:21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2"/>
        <v>9.5500000000000002E-2</v>
      </c>
      <c r="P501" s="6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>
        <v>1</v>
      </c>
      <c r="T501" s="11">
        <f t="shared" si="46"/>
        <v>40043.687129629623</v>
      </c>
      <c r="U501" s="11">
        <f t="shared" si="47"/>
        <v>40098.665972222218</v>
      </c>
    </row>
    <row r="502" spans="1:21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2"/>
        <v>3.307692307692308E-2</v>
      </c>
      <c r="P502" s="6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>
        <v>1</v>
      </c>
      <c r="T502" s="11">
        <f t="shared" si="46"/>
        <v>40247.677673611113</v>
      </c>
      <c r="U502" s="11">
        <f t="shared" si="47"/>
        <v>40306.719444444439</v>
      </c>
    </row>
    <row r="503" spans="1:21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2"/>
        <v>0</v>
      </c>
      <c r="P503" s="6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>
        <v>1</v>
      </c>
      <c r="T503" s="11">
        <f t="shared" si="46"/>
        <v>40703.026053240741</v>
      </c>
      <c r="U503" s="11">
        <f t="shared" si="47"/>
        <v>40733.026053240741</v>
      </c>
    </row>
    <row r="504" spans="1:21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2"/>
        <v>1.15E-2</v>
      </c>
      <c r="P504" s="6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>
        <v>1</v>
      </c>
      <c r="T504" s="11">
        <f t="shared" si="46"/>
        <v>40956.345196759255</v>
      </c>
      <c r="U504" s="11">
        <f t="shared" si="47"/>
        <v>40986.303530092591</v>
      </c>
    </row>
    <row r="505" spans="1:21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2"/>
        <v>1.7538461538461537E-2</v>
      </c>
      <c r="P505" s="6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>
        <v>1</v>
      </c>
      <c r="T505" s="11">
        <f t="shared" si="46"/>
        <v>41991.318321759252</v>
      </c>
      <c r="U505" s="11">
        <f t="shared" si="47"/>
        <v>42021.318321759252</v>
      </c>
    </row>
    <row r="506" spans="1:21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2"/>
        <v>1.3673469387755101E-2</v>
      </c>
      <c r="P506" s="6">
        <f t="shared" si="43"/>
        <v>67</v>
      </c>
      <c r="Q506" t="str">
        <f t="shared" si="44"/>
        <v>film &amp; video</v>
      </c>
      <c r="R506" t="str">
        <f t="shared" si="45"/>
        <v>animation</v>
      </c>
      <c r="S506">
        <v>1</v>
      </c>
      <c r="T506" s="11">
        <f t="shared" si="46"/>
        <v>40949.775312499994</v>
      </c>
      <c r="U506" s="11">
        <f t="shared" si="47"/>
        <v>41009.73364583333</v>
      </c>
    </row>
    <row r="507" spans="1:21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2"/>
        <v>4.3333333333333331E-3</v>
      </c>
      <c r="P507" s="6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>
        <v>1</v>
      </c>
      <c r="T507" s="11">
        <f t="shared" si="46"/>
        <v>42317.889884259253</v>
      </c>
      <c r="U507" s="11">
        <f t="shared" si="47"/>
        <v>42362.889884259253</v>
      </c>
    </row>
    <row r="508" spans="1:21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2"/>
        <v>1.25E-3</v>
      </c>
      <c r="P508" s="6">
        <f t="shared" si="43"/>
        <v>250</v>
      </c>
      <c r="Q508" t="str">
        <f t="shared" si="44"/>
        <v>film &amp; video</v>
      </c>
      <c r="R508" t="str">
        <f t="shared" si="45"/>
        <v>animation</v>
      </c>
      <c r="S508">
        <v>1</v>
      </c>
      <c r="T508" s="11">
        <f t="shared" si="46"/>
        <v>41466.343981481477</v>
      </c>
      <c r="U508" s="11">
        <f t="shared" si="47"/>
        <v>41496.343981481477</v>
      </c>
    </row>
    <row r="509" spans="1:21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2"/>
        <v>3.2000000000000001E-2</v>
      </c>
      <c r="P509" s="6">
        <f t="shared" si="43"/>
        <v>64</v>
      </c>
      <c r="Q509" t="str">
        <f t="shared" si="44"/>
        <v>film &amp; video</v>
      </c>
      <c r="R509" t="str">
        <f t="shared" si="45"/>
        <v>animation</v>
      </c>
      <c r="S509">
        <v>1</v>
      </c>
      <c r="T509" s="11">
        <f t="shared" si="46"/>
        <v>41156.750659722216</v>
      </c>
      <c r="U509" s="11">
        <f t="shared" si="47"/>
        <v>41201.750659722216</v>
      </c>
    </row>
    <row r="510" spans="1:21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2"/>
        <v>8.0000000000000002E-3</v>
      </c>
      <c r="P510" s="6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>
        <v>1</v>
      </c>
      <c r="T510" s="11">
        <f t="shared" si="46"/>
        <v>40994.815983796296</v>
      </c>
      <c r="U510" s="11">
        <f t="shared" si="47"/>
        <v>41054.384722222218</v>
      </c>
    </row>
    <row r="511" spans="1:21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2"/>
        <v>2E-3</v>
      </c>
      <c r="P511" s="6">
        <f t="shared" si="43"/>
        <v>10</v>
      </c>
      <c r="Q511" t="str">
        <f t="shared" si="44"/>
        <v>film &amp; video</v>
      </c>
      <c r="R511" t="str">
        <f t="shared" si="45"/>
        <v>animation</v>
      </c>
      <c r="S511">
        <v>1</v>
      </c>
      <c r="T511" s="11">
        <f t="shared" si="46"/>
        <v>42153.423263888886</v>
      </c>
      <c r="U511" s="11">
        <f t="shared" si="47"/>
        <v>42183.423263888886</v>
      </c>
    </row>
    <row r="512" spans="1:21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2"/>
        <v>0</v>
      </c>
      <c r="P512" s="6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>
        <v>1</v>
      </c>
      <c r="T512" s="11">
        <f t="shared" si="46"/>
        <v>42399.968043981477</v>
      </c>
      <c r="U512" s="11">
        <f t="shared" si="47"/>
        <v>42429.968043981477</v>
      </c>
    </row>
    <row r="513" spans="1:21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2"/>
        <v>0.03</v>
      </c>
      <c r="P513" s="6">
        <f t="shared" si="43"/>
        <v>30</v>
      </c>
      <c r="Q513" t="str">
        <f t="shared" si="44"/>
        <v>film &amp; video</v>
      </c>
      <c r="R513" t="str">
        <f t="shared" si="45"/>
        <v>animation</v>
      </c>
      <c r="S513">
        <v>1</v>
      </c>
      <c r="T513" s="11">
        <f t="shared" si="46"/>
        <v>41340.09469907407</v>
      </c>
      <c r="U513" s="11">
        <f t="shared" si="47"/>
        <v>41370.053032407406</v>
      </c>
    </row>
    <row r="514" spans="1:21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2"/>
        <v>1.3749999999999999E-3</v>
      </c>
      <c r="P514" s="6">
        <f t="shared" si="43"/>
        <v>5.5</v>
      </c>
      <c r="Q514" t="str">
        <f t="shared" si="44"/>
        <v>film &amp; video</v>
      </c>
      <c r="R514" t="str">
        <f t="shared" si="45"/>
        <v>animation</v>
      </c>
      <c r="S514">
        <v>1</v>
      </c>
      <c r="T514" s="11">
        <f t="shared" si="46"/>
        <v>42649.533877314818</v>
      </c>
      <c r="U514" s="11">
        <f t="shared" si="47"/>
        <v>42694.575543981475</v>
      </c>
    </row>
    <row r="515" spans="1:21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8">E515/D515</f>
        <v>0.13924</v>
      </c>
      <c r="P515" s="6">
        <f t="shared" ref="P515:P578" si="49">E515/L515</f>
        <v>102.38235294117646</v>
      </c>
      <c r="Q515" t="str">
        <f t="shared" ref="Q515:Q578" si="50">LEFT(N515,FIND("/",N515)-1)</f>
        <v>film &amp; video</v>
      </c>
      <c r="R515" t="str">
        <f t="shared" ref="R515:R578" si="51">RIGHT(N515,LEN(N515)-FIND("/",N515))</f>
        <v>animation</v>
      </c>
      <c r="S515">
        <v>1</v>
      </c>
      <c r="T515" s="11">
        <f t="shared" ref="T515:T578" si="52">(((J515/60)/60)/24)+DATE(1970,1,1)+(-5/24)</f>
        <v>42552.445659722223</v>
      </c>
      <c r="U515" s="11">
        <f t="shared" ref="U515:U578" si="53">(((I515/60)/60)/24)+DATE(1970,1,1)+(-5/24)</f>
        <v>42597.083333333336</v>
      </c>
    </row>
    <row r="516" spans="1:21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8"/>
        <v>3.3333333333333333E-2</v>
      </c>
      <c r="P516" s="6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>
        <v>1</v>
      </c>
      <c r="T516" s="11">
        <f t="shared" si="52"/>
        <v>41830.405636574069</v>
      </c>
      <c r="U516" s="11">
        <f t="shared" si="53"/>
        <v>41860.405636574069</v>
      </c>
    </row>
    <row r="517" spans="1:21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8"/>
        <v>0.25413402061855672</v>
      </c>
      <c r="P517" s="6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>
        <v>1</v>
      </c>
      <c r="T517" s="11">
        <f t="shared" si="52"/>
        <v>42327.282418981478</v>
      </c>
      <c r="U517" s="11">
        <f t="shared" si="53"/>
        <v>42367.282418981478</v>
      </c>
    </row>
    <row r="518" spans="1:21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8"/>
        <v>0</v>
      </c>
      <c r="P518" s="6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>
        <v>1</v>
      </c>
      <c r="T518" s="11">
        <f t="shared" si="52"/>
        <v>42091.570370370369</v>
      </c>
      <c r="U518" s="11">
        <f t="shared" si="53"/>
        <v>42151.570370370369</v>
      </c>
    </row>
    <row r="519" spans="1:21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8"/>
        <v>1.3666666666666667E-2</v>
      </c>
      <c r="P519" s="6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>
        <v>1</v>
      </c>
      <c r="T519" s="11">
        <f t="shared" si="52"/>
        <v>42738.406956018516</v>
      </c>
      <c r="U519" s="11">
        <f t="shared" si="53"/>
        <v>42768.406956018516</v>
      </c>
    </row>
    <row r="520" spans="1:21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8"/>
        <v>0</v>
      </c>
      <c r="P520" s="6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>
        <v>1</v>
      </c>
      <c r="T520" s="11">
        <f t="shared" si="52"/>
        <v>42223.407685185179</v>
      </c>
      <c r="U520" s="11">
        <f t="shared" si="53"/>
        <v>42253.406944444439</v>
      </c>
    </row>
    <row r="521" spans="1:21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8"/>
        <v>0.22881426547787684</v>
      </c>
      <c r="P521" s="6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>
        <v>1</v>
      </c>
      <c r="T521" s="11">
        <f t="shared" si="52"/>
        <v>41218.183113425926</v>
      </c>
      <c r="U521" s="11">
        <f t="shared" si="53"/>
        <v>41248.183113425926</v>
      </c>
    </row>
    <row r="522" spans="1:21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8"/>
        <v>1.0209999999999999</v>
      </c>
      <c r="P522" s="6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>
        <v>1</v>
      </c>
      <c r="T522" s="11">
        <f t="shared" si="52"/>
        <v>42318.493761574071</v>
      </c>
      <c r="U522" s="11">
        <f t="shared" si="53"/>
        <v>42348.493761574071</v>
      </c>
    </row>
    <row r="523" spans="1:21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8"/>
        <v>1.0464</v>
      </c>
      <c r="P523" s="6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>
        <v>1</v>
      </c>
      <c r="T523" s="11">
        <f t="shared" si="52"/>
        <v>42645.884479166663</v>
      </c>
      <c r="U523" s="11">
        <f t="shared" si="53"/>
        <v>42674.999305555553</v>
      </c>
    </row>
    <row r="524" spans="1:21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8"/>
        <v>1.1466666666666667</v>
      </c>
      <c r="P524" s="6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>
        <v>1</v>
      </c>
      <c r="T524" s="11">
        <f t="shared" si="52"/>
        <v>42429.832465277774</v>
      </c>
      <c r="U524" s="11">
        <f t="shared" si="53"/>
        <v>42449.790798611109</v>
      </c>
    </row>
    <row r="525" spans="1:21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8"/>
        <v>1.206</v>
      </c>
      <c r="P525" s="6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>
        <v>1</v>
      </c>
      <c r="T525" s="11">
        <f t="shared" si="52"/>
        <v>42237.924490740734</v>
      </c>
      <c r="U525" s="11">
        <f t="shared" si="53"/>
        <v>42267.924490740734</v>
      </c>
    </row>
    <row r="526" spans="1:21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8"/>
        <v>1.0867285714285715</v>
      </c>
      <c r="P526" s="6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>
        <v>1</v>
      </c>
      <c r="T526" s="11">
        <f t="shared" si="52"/>
        <v>42492.508900462963</v>
      </c>
      <c r="U526" s="11">
        <f t="shared" si="53"/>
        <v>42522.508900462963</v>
      </c>
    </row>
    <row r="527" spans="1:21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8"/>
        <v>1</v>
      </c>
      <c r="P527" s="6">
        <f t="shared" si="49"/>
        <v>1000</v>
      </c>
      <c r="Q527" t="str">
        <f t="shared" si="50"/>
        <v>theater</v>
      </c>
      <c r="R527" t="str">
        <f t="shared" si="51"/>
        <v>plays</v>
      </c>
      <c r="S527">
        <v>1</v>
      </c>
      <c r="T527" s="11">
        <f t="shared" si="52"/>
        <v>41850.192604166667</v>
      </c>
      <c r="U527" s="11">
        <f t="shared" si="53"/>
        <v>41895.192604166667</v>
      </c>
    </row>
    <row r="528" spans="1:21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8"/>
        <v>1.1399999999999999</v>
      </c>
      <c r="P528" s="6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>
        <v>1</v>
      </c>
      <c r="T528" s="11">
        <f t="shared" si="52"/>
        <v>42192.383611111109</v>
      </c>
      <c r="U528" s="11">
        <f t="shared" si="53"/>
        <v>42223.499999999993</v>
      </c>
    </row>
    <row r="529" spans="1:21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8"/>
        <v>1.0085</v>
      </c>
      <c r="P529" s="6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>
        <v>1</v>
      </c>
      <c r="T529" s="11">
        <f t="shared" si="52"/>
        <v>42752.997291666667</v>
      </c>
      <c r="U529" s="11">
        <f t="shared" si="53"/>
        <v>42783.461805555555</v>
      </c>
    </row>
    <row r="530" spans="1:21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8"/>
        <v>1.1565217391304348</v>
      </c>
      <c r="P530" s="6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>
        <v>1</v>
      </c>
      <c r="T530" s="11">
        <f t="shared" si="52"/>
        <v>42155.71188657407</v>
      </c>
      <c r="U530" s="11">
        <f t="shared" si="53"/>
        <v>42176.680555555555</v>
      </c>
    </row>
    <row r="531" spans="1:21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8"/>
        <v>1.3041666666666667</v>
      </c>
      <c r="P531" s="6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>
        <v>1</v>
      </c>
      <c r="T531" s="11">
        <f t="shared" si="52"/>
        <v>42724.822847222218</v>
      </c>
      <c r="U531" s="11">
        <f t="shared" si="53"/>
        <v>42745.999999999993</v>
      </c>
    </row>
    <row r="532" spans="1:21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8"/>
        <v>1.0778267254038179</v>
      </c>
      <c r="P532" s="6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>
        <v>1</v>
      </c>
      <c r="T532" s="11">
        <f t="shared" si="52"/>
        <v>42157.382731481477</v>
      </c>
      <c r="U532" s="11">
        <f t="shared" si="53"/>
        <v>42178.874999999993</v>
      </c>
    </row>
    <row r="533" spans="1:21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8"/>
        <v>1</v>
      </c>
      <c r="P533" s="6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>
        <v>1</v>
      </c>
      <c r="T533" s="11">
        <f t="shared" si="52"/>
        <v>42675.856817129628</v>
      </c>
      <c r="U533" s="11">
        <f t="shared" si="53"/>
        <v>42721.082638888889</v>
      </c>
    </row>
    <row r="534" spans="1:21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8"/>
        <v>1.2324999999999999</v>
      </c>
      <c r="P534" s="6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>
        <v>1</v>
      </c>
      <c r="T534" s="11">
        <f t="shared" si="52"/>
        <v>42472.798703703702</v>
      </c>
      <c r="U534" s="11">
        <f t="shared" si="53"/>
        <v>42502.798703703702</v>
      </c>
    </row>
    <row r="535" spans="1:21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8"/>
        <v>1.002</v>
      </c>
      <c r="P535" s="6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>
        <v>1</v>
      </c>
      <c r="T535" s="11">
        <f t="shared" si="52"/>
        <v>42482.226446759254</v>
      </c>
      <c r="U535" s="11">
        <f t="shared" si="53"/>
        <v>42506.226446759254</v>
      </c>
    </row>
    <row r="536" spans="1:21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8"/>
        <v>1.0466666666666666</v>
      </c>
      <c r="P536" s="6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>
        <v>1</v>
      </c>
      <c r="T536" s="11">
        <f t="shared" si="52"/>
        <v>42270.602662037032</v>
      </c>
      <c r="U536" s="11">
        <f t="shared" si="53"/>
        <v>42309.749999999993</v>
      </c>
    </row>
    <row r="537" spans="1:21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8"/>
        <v>1.0249999999999999</v>
      </c>
      <c r="P537" s="6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>
        <v>1</v>
      </c>
      <c r="T537" s="11">
        <f t="shared" si="52"/>
        <v>42711.336863425917</v>
      </c>
      <c r="U537" s="11">
        <f t="shared" si="53"/>
        <v>42741.336863425917</v>
      </c>
    </row>
    <row r="538" spans="1:21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8"/>
        <v>1.1825757575757576</v>
      </c>
      <c r="P538" s="6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>
        <v>1</v>
      </c>
      <c r="T538" s="11">
        <f t="shared" si="52"/>
        <v>42179.136655092596</v>
      </c>
      <c r="U538" s="11">
        <f t="shared" si="53"/>
        <v>42219.541666666664</v>
      </c>
    </row>
    <row r="539" spans="1:21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8"/>
        <v>1.2050000000000001</v>
      </c>
      <c r="P539" s="6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>
        <v>1</v>
      </c>
      <c r="T539" s="11">
        <f t="shared" si="52"/>
        <v>42282.560081018521</v>
      </c>
      <c r="U539" s="11">
        <f t="shared" si="53"/>
        <v>42312.601747685178</v>
      </c>
    </row>
    <row r="540" spans="1:21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8"/>
        <v>3.0242</v>
      </c>
      <c r="P540" s="6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>
        <v>1</v>
      </c>
      <c r="T540" s="11">
        <f t="shared" si="52"/>
        <v>42473.586377314808</v>
      </c>
      <c r="U540" s="11">
        <f t="shared" si="53"/>
        <v>42503.586377314808</v>
      </c>
    </row>
    <row r="541" spans="1:21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8"/>
        <v>1.00644</v>
      </c>
      <c r="P541" s="6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>
        <v>1</v>
      </c>
      <c r="T541" s="11">
        <f t="shared" si="52"/>
        <v>42534.841516203705</v>
      </c>
      <c r="U541" s="11">
        <f t="shared" si="53"/>
        <v>42555.841516203705</v>
      </c>
    </row>
    <row r="542" spans="1:21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8"/>
        <v>6.666666666666667E-5</v>
      </c>
      <c r="P542" s="6">
        <f t="shared" si="49"/>
        <v>1</v>
      </c>
      <c r="Q542" t="str">
        <f t="shared" si="50"/>
        <v>technology</v>
      </c>
      <c r="R542" t="str">
        <f t="shared" si="51"/>
        <v>web</v>
      </c>
      <c r="S542">
        <v>1</v>
      </c>
      <c r="T542" s="11">
        <f t="shared" si="52"/>
        <v>42009.608865740738</v>
      </c>
      <c r="U542" s="11">
        <f t="shared" si="53"/>
        <v>42039.608865740738</v>
      </c>
    </row>
    <row r="543" spans="1:21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8"/>
        <v>5.5555555555555558E-3</v>
      </c>
      <c r="P543" s="6">
        <f t="shared" si="49"/>
        <v>25</v>
      </c>
      <c r="Q543" t="str">
        <f t="shared" si="50"/>
        <v>technology</v>
      </c>
      <c r="R543" t="str">
        <f t="shared" si="51"/>
        <v>web</v>
      </c>
      <c r="S543">
        <v>1</v>
      </c>
      <c r="T543" s="11">
        <f t="shared" si="52"/>
        <v>42275.838356481479</v>
      </c>
      <c r="U543" s="11">
        <f t="shared" si="53"/>
        <v>42305.838356481479</v>
      </c>
    </row>
    <row r="544" spans="1:21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8"/>
        <v>3.9999999999999998E-6</v>
      </c>
      <c r="P544" s="6">
        <f t="shared" si="49"/>
        <v>1</v>
      </c>
      <c r="Q544" t="str">
        <f t="shared" si="50"/>
        <v>technology</v>
      </c>
      <c r="R544" t="str">
        <f t="shared" si="51"/>
        <v>web</v>
      </c>
      <c r="S544">
        <v>1</v>
      </c>
      <c r="T544" s="11">
        <f t="shared" si="52"/>
        <v>42433.529120370367</v>
      </c>
      <c r="U544" s="11">
        <f t="shared" si="53"/>
        <v>42493.487453703703</v>
      </c>
    </row>
    <row r="545" spans="1:21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8"/>
        <v>3.1818181818181819E-3</v>
      </c>
      <c r="P545" s="6">
        <f t="shared" si="49"/>
        <v>35</v>
      </c>
      <c r="Q545" t="str">
        <f t="shared" si="50"/>
        <v>technology</v>
      </c>
      <c r="R545" t="str">
        <f t="shared" si="51"/>
        <v>web</v>
      </c>
      <c r="S545">
        <v>1</v>
      </c>
      <c r="T545" s="11">
        <f t="shared" si="52"/>
        <v>41913.88381944444</v>
      </c>
      <c r="U545" s="11">
        <f t="shared" si="53"/>
        <v>41943.88381944444</v>
      </c>
    </row>
    <row r="546" spans="1:21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8"/>
        <v>1.2E-2</v>
      </c>
      <c r="P546" s="6">
        <f t="shared" si="49"/>
        <v>3</v>
      </c>
      <c r="Q546" t="str">
        <f t="shared" si="50"/>
        <v>technology</v>
      </c>
      <c r="R546" t="str">
        <f t="shared" si="51"/>
        <v>web</v>
      </c>
      <c r="S546">
        <v>1</v>
      </c>
      <c r="T546" s="11">
        <f t="shared" si="52"/>
        <v>42525.448611111111</v>
      </c>
      <c r="U546" s="11">
        <f t="shared" si="53"/>
        <v>42555.448611111111</v>
      </c>
    </row>
    <row r="547" spans="1:21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8"/>
        <v>0.27383999999999997</v>
      </c>
      <c r="P547" s="6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>
        <v>1</v>
      </c>
      <c r="T547" s="11">
        <f t="shared" si="52"/>
        <v>42283.38413194444</v>
      </c>
      <c r="U547" s="11">
        <f t="shared" si="53"/>
        <v>42323.425798611112</v>
      </c>
    </row>
    <row r="548" spans="1:21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8"/>
        <v>8.6666666666666663E-4</v>
      </c>
      <c r="P548" s="6">
        <f t="shared" si="49"/>
        <v>26</v>
      </c>
      <c r="Q548" t="str">
        <f t="shared" si="50"/>
        <v>technology</v>
      </c>
      <c r="R548" t="str">
        <f t="shared" si="51"/>
        <v>web</v>
      </c>
      <c r="S548">
        <v>1</v>
      </c>
      <c r="T548" s="11">
        <f t="shared" si="52"/>
        <v>42249.459664351853</v>
      </c>
      <c r="U548" s="11">
        <f t="shared" si="53"/>
        <v>42294.459664351853</v>
      </c>
    </row>
    <row r="549" spans="1:21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8"/>
        <v>0</v>
      </c>
      <c r="P549" s="6" t="e">
        <f t="shared" si="49"/>
        <v>#DIV/0!</v>
      </c>
      <c r="Q549" t="str">
        <f t="shared" si="50"/>
        <v>technology</v>
      </c>
      <c r="R549" t="str">
        <f t="shared" si="51"/>
        <v>web</v>
      </c>
      <c r="S549">
        <v>1</v>
      </c>
      <c r="T549" s="11">
        <f t="shared" si="52"/>
        <v>42380.488009259258</v>
      </c>
      <c r="U549" s="11">
        <f t="shared" si="53"/>
        <v>42410.488009259258</v>
      </c>
    </row>
    <row r="550" spans="1:21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8"/>
        <v>8.9999999999999998E-4</v>
      </c>
      <c r="P550" s="6">
        <f t="shared" si="49"/>
        <v>9</v>
      </c>
      <c r="Q550" t="str">
        <f t="shared" si="50"/>
        <v>technology</v>
      </c>
      <c r="R550" t="str">
        <f t="shared" si="51"/>
        <v>web</v>
      </c>
      <c r="S550">
        <v>1</v>
      </c>
      <c r="T550" s="11">
        <f t="shared" si="52"/>
        <v>42276.695</v>
      </c>
      <c r="U550" s="11">
        <f t="shared" si="53"/>
        <v>42306.695</v>
      </c>
    </row>
    <row r="551" spans="1:21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8"/>
        <v>2.7199999999999998E-2</v>
      </c>
      <c r="P551" s="6">
        <f t="shared" si="49"/>
        <v>8.5</v>
      </c>
      <c r="Q551" t="str">
        <f t="shared" si="50"/>
        <v>technology</v>
      </c>
      <c r="R551" t="str">
        <f t="shared" si="51"/>
        <v>web</v>
      </c>
      <c r="S551">
        <v>1</v>
      </c>
      <c r="T551" s="11">
        <f t="shared" si="52"/>
        <v>42163.428495370368</v>
      </c>
      <c r="U551" s="11">
        <f t="shared" si="53"/>
        <v>42193.428495370368</v>
      </c>
    </row>
    <row r="552" spans="1:21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8"/>
        <v>7.0000000000000001E-3</v>
      </c>
      <c r="P552" s="6">
        <f t="shared" si="49"/>
        <v>8.75</v>
      </c>
      <c r="Q552" t="str">
        <f t="shared" si="50"/>
        <v>technology</v>
      </c>
      <c r="R552" t="str">
        <f t="shared" si="51"/>
        <v>web</v>
      </c>
      <c r="S552">
        <v>1</v>
      </c>
      <c r="T552" s="11">
        <f t="shared" si="52"/>
        <v>42753.47042824074</v>
      </c>
      <c r="U552" s="11">
        <f t="shared" si="53"/>
        <v>42765.999999999993</v>
      </c>
    </row>
    <row r="553" spans="1:21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8"/>
        <v>5.0413333333333331E-2</v>
      </c>
      <c r="P553" s="6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>
        <v>1</v>
      </c>
      <c r="T553" s="11">
        <f t="shared" si="52"/>
        <v>42173.067407407405</v>
      </c>
      <c r="U553" s="11">
        <f t="shared" si="53"/>
        <v>42217.536805555552</v>
      </c>
    </row>
    <row r="554" spans="1:21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8"/>
        <v>0</v>
      </c>
      <c r="P554" s="6" t="e">
        <f t="shared" si="49"/>
        <v>#DIV/0!</v>
      </c>
      <c r="Q554" t="str">
        <f t="shared" si="50"/>
        <v>technology</v>
      </c>
      <c r="R554" t="str">
        <f t="shared" si="51"/>
        <v>web</v>
      </c>
      <c r="S554">
        <v>1</v>
      </c>
      <c r="T554" s="11">
        <f t="shared" si="52"/>
        <v>42318.408518518518</v>
      </c>
      <c r="U554" s="11">
        <f t="shared" si="53"/>
        <v>42378.408518518518</v>
      </c>
    </row>
    <row r="555" spans="1:21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8"/>
        <v>4.9199999999999999E-3</v>
      </c>
      <c r="P555" s="6">
        <f t="shared" si="49"/>
        <v>20.5</v>
      </c>
      <c r="Q555" t="str">
        <f t="shared" si="50"/>
        <v>technology</v>
      </c>
      <c r="R555" t="str">
        <f t="shared" si="51"/>
        <v>web</v>
      </c>
      <c r="S555">
        <v>1</v>
      </c>
      <c r="T555" s="11">
        <f t="shared" si="52"/>
        <v>41927.511469907404</v>
      </c>
      <c r="U555" s="11">
        <f t="shared" si="53"/>
        <v>41957.553136574068</v>
      </c>
    </row>
    <row r="556" spans="1:21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8"/>
        <v>0.36589147286821705</v>
      </c>
      <c r="P556" s="6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>
        <v>1</v>
      </c>
      <c r="T556" s="11">
        <f t="shared" si="52"/>
        <v>41901.476527777777</v>
      </c>
      <c r="U556" s="11">
        <f t="shared" si="53"/>
        <v>41931.476527777777</v>
      </c>
    </row>
    <row r="557" spans="1:21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8"/>
        <v>0</v>
      </c>
      <c r="P557" s="6" t="e">
        <f t="shared" si="49"/>
        <v>#DIV/0!</v>
      </c>
      <c r="Q557" t="str">
        <f t="shared" si="50"/>
        <v>technology</v>
      </c>
      <c r="R557" t="str">
        <f t="shared" si="51"/>
        <v>web</v>
      </c>
      <c r="S557">
        <v>1</v>
      </c>
      <c r="T557" s="11">
        <f t="shared" si="52"/>
        <v>42503.145173611112</v>
      </c>
      <c r="U557" s="11">
        <f t="shared" si="53"/>
        <v>42533.145173611112</v>
      </c>
    </row>
    <row r="558" spans="1:21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8"/>
        <v>2.5000000000000001E-2</v>
      </c>
      <c r="P558" s="6">
        <f t="shared" si="49"/>
        <v>200</v>
      </c>
      <c r="Q558" t="str">
        <f t="shared" si="50"/>
        <v>technology</v>
      </c>
      <c r="R558" t="str">
        <f t="shared" si="51"/>
        <v>web</v>
      </c>
      <c r="S558">
        <v>1</v>
      </c>
      <c r="T558" s="11">
        <f t="shared" si="52"/>
        <v>42345.651817129627</v>
      </c>
      <c r="U558" s="11">
        <f t="shared" si="53"/>
        <v>42375.651817129627</v>
      </c>
    </row>
    <row r="559" spans="1:21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8"/>
        <v>9.1066666666666674E-3</v>
      </c>
      <c r="P559" s="6">
        <f t="shared" si="49"/>
        <v>68.3</v>
      </c>
      <c r="Q559" t="str">
        <f t="shared" si="50"/>
        <v>technology</v>
      </c>
      <c r="R559" t="str">
        <f t="shared" si="51"/>
        <v>web</v>
      </c>
      <c r="S559">
        <v>1</v>
      </c>
      <c r="T559" s="11">
        <f t="shared" si="52"/>
        <v>42676.733831018515</v>
      </c>
      <c r="U559" s="11">
        <f t="shared" si="53"/>
        <v>42706.775497685179</v>
      </c>
    </row>
    <row r="560" spans="1:21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8"/>
        <v>0</v>
      </c>
      <c r="P560" s="6" t="e">
        <f t="shared" si="49"/>
        <v>#DIV/0!</v>
      </c>
      <c r="Q560" t="str">
        <f t="shared" si="50"/>
        <v>technology</v>
      </c>
      <c r="R560" t="str">
        <f t="shared" si="51"/>
        <v>web</v>
      </c>
      <c r="S560">
        <v>1</v>
      </c>
      <c r="T560" s="11">
        <f t="shared" si="52"/>
        <v>42057.674826388888</v>
      </c>
      <c r="U560" s="11">
        <f t="shared" si="53"/>
        <v>42087.633159722223</v>
      </c>
    </row>
    <row r="561" spans="1:21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8"/>
        <v>2.0833333333333335E-4</v>
      </c>
      <c r="P561" s="6">
        <f t="shared" si="49"/>
        <v>50</v>
      </c>
      <c r="Q561" t="str">
        <f t="shared" si="50"/>
        <v>technology</v>
      </c>
      <c r="R561" t="str">
        <f t="shared" si="51"/>
        <v>web</v>
      </c>
      <c r="S561">
        <v>1</v>
      </c>
      <c r="T561" s="11">
        <f t="shared" si="52"/>
        <v>42321.074768518512</v>
      </c>
      <c r="U561" s="11">
        <f t="shared" si="53"/>
        <v>42351.074768518512</v>
      </c>
    </row>
    <row r="562" spans="1:21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8"/>
        <v>1.2E-4</v>
      </c>
      <c r="P562" s="6">
        <f t="shared" si="49"/>
        <v>4</v>
      </c>
      <c r="Q562" t="str">
        <f t="shared" si="50"/>
        <v>technology</v>
      </c>
      <c r="R562" t="str">
        <f t="shared" si="51"/>
        <v>web</v>
      </c>
      <c r="S562">
        <v>1</v>
      </c>
      <c r="T562" s="11">
        <f t="shared" si="52"/>
        <v>41960.563020833331</v>
      </c>
      <c r="U562" s="11">
        <f t="shared" si="53"/>
        <v>41990.563020833331</v>
      </c>
    </row>
    <row r="563" spans="1:21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8"/>
        <v>3.6666666666666666E-3</v>
      </c>
      <c r="P563" s="6">
        <f t="shared" si="49"/>
        <v>27.5</v>
      </c>
      <c r="Q563" t="str">
        <f t="shared" si="50"/>
        <v>technology</v>
      </c>
      <c r="R563" t="str">
        <f t="shared" si="51"/>
        <v>web</v>
      </c>
      <c r="S563">
        <v>1</v>
      </c>
      <c r="T563" s="11">
        <f t="shared" si="52"/>
        <v>42268.450381944444</v>
      </c>
      <c r="U563" s="11">
        <f t="shared" si="53"/>
        <v>42303.450381944444</v>
      </c>
    </row>
    <row r="564" spans="1:21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8"/>
        <v>0</v>
      </c>
      <c r="P564" s="6" t="e">
        <f t="shared" si="49"/>
        <v>#DIV/0!</v>
      </c>
      <c r="Q564" t="str">
        <f t="shared" si="50"/>
        <v>technology</v>
      </c>
      <c r="R564" t="str">
        <f t="shared" si="51"/>
        <v>web</v>
      </c>
      <c r="S564">
        <v>1</v>
      </c>
      <c r="T564" s="11">
        <f t="shared" si="52"/>
        <v>42692.18072916667</v>
      </c>
      <c r="U564" s="11">
        <f t="shared" si="53"/>
        <v>42722.18072916667</v>
      </c>
    </row>
    <row r="565" spans="1:21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8"/>
        <v>9.0666666666666662E-4</v>
      </c>
      <c r="P565" s="6">
        <f t="shared" si="49"/>
        <v>34</v>
      </c>
      <c r="Q565" t="str">
        <f t="shared" si="50"/>
        <v>technology</v>
      </c>
      <c r="R565" t="str">
        <f t="shared" si="51"/>
        <v>web</v>
      </c>
      <c r="S565">
        <v>1</v>
      </c>
      <c r="T565" s="11">
        <f t="shared" si="52"/>
        <v>42021.861655092587</v>
      </c>
      <c r="U565" s="11">
        <f t="shared" si="53"/>
        <v>42051.861655092587</v>
      </c>
    </row>
    <row r="566" spans="1:21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8"/>
        <v>5.5555555555555558E-5</v>
      </c>
      <c r="P566" s="6">
        <f t="shared" si="49"/>
        <v>1</v>
      </c>
      <c r="Q566" t="str">
        <f t="shared" si="50"/>
        <v>technology</v>
      </c>
      <c r="R566" t="str">
        <f t="shared" si="51"/>
        <v>web</v>
      </c>
      <c r="S566">
        <v>1</v>
      </c>
      <c r="T566" s="11">
        <f t="shared" si="52"/>
        <v>42411.734664351847</v>
      </c>
      <c r="U566" s="11">
        <f t="shared" si="53"/>
        <v>42441.734664351847</v>
      </c>
    </row>
    <row r="567" spans="1:21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8"/>
        <v>0</v>
      </c>
      <c r="P567" s="6" t="e">
        <f t="shared" si="49"/>
        <v>#DIV/0!</v>
      </c>
      <c r="Q567" t="str">
        <f t="shared" si="50"/>
        <v>technology</v>
      </c>
      <c r="R567" t="str">
        <f t="shared" si="51"/>
        <v>web</v>
      </c>
      <c r="S567">
        <v>1</v>
      </c>
      <c r="T567" s="11">
        <f t="shared" si="52"/>
        <v>42165.576956018522</v>
      </c>
      <c r="U567" s="11">
        <f t="shared" si="53"/>
        <v>42195.576956018522</v>
      </c>
    </row>
    <row r="568" spans="1:21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8"/>
        <v>2.0000000000000001E-4</v>
      </c>
      <c r="P568" s="6">
        <f t="shared" si="49"/>
        <v>1</v>
      </c>
      <c r="Q568" t="str">
        <f t="shared" si="50"/>
        <v>technology</v>
      </c>
      <c r="R568" t="str">
        <f t="shared" si="51"/>
        <v>web</v>
      </c>
      <c r="S568">
        <v>1</v>
      </c>
      <c r="T568" s="11">
        <f t="shared" si="52"/>
        <v>42535.476076388884</v>
      </c>
      <c r="U568" s="11">
        <f t="shared" si="53"/>
        <v>42565.476076388884</v>
      </c>
    </row>
    <row r="569" spans="1:21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8"/>
        <v>0</v>
      </c>
      <c r="P569" s="6" t="e">
        <f t="shared" si="49"/>
        <v>#DIV/0!</v>
      </c>
      <c r="Q569" t="str">
        <f t="shared" si="50"/>
        <v>technology</v>
      </c>
      <c r="R569" t="str">
        <f t="shared" si="51"/>
        <v>web</v>
      </c>
      <c r="S569">
        <v>1</v>
      </c>
      <c r="T569" s="11">
        <f t="shared" si="52"/>
        <v>41975.634189814817</v>
      </c>
      <c r="U569" s="11">
        <f t="shared" si="53"/>
        <v>42005.634189814817</v>
      </c>
    </row>
    <row r="570" spans="1:21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8"/>
        <v>0.01</v>
      </c>
      <c r="P570" s="6">
        <f t="shared" si="49"/>
        <v>49</v>
      </c>
      <c r="Q570" t="str">
        <f t="shared" si="50"/>
        <v>technology</v>
      </c>
      <c r="R570" t="str">
        <f t="shared" si="51"/>
        <v>web</v>
      </c>
      <c r="S570">
        <v>1</v>
      </c>
      <c r="T570" s="11">
        <f t="shared" si="52"/>
        <v>42348.713229166664</v>
      </c>
      <c r="U570" s="11">
        <f t="shared" si="53"/>
        <v>42385.249999999993</v>
      </c>
    </row>
    <row r="571" spans="1:21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8"/>
        <v>8.0000000000000002E-3</v>
      </c>
      <c r="P571" s="6">
        <f t="shared" si="49"/>
        <v>20</v>
      </c>
      <c r="Q571" t="str">
        <f t="shared" si="50"/>
        <v>technology</v>
      </c>
      <c r="R571" t="str">
        <f t="shared" si="51"/>
        <v>web</v>
      </c>
      <c r="S571">
        <v>1</v>
      </c>
      <c r="T571" s="11">
        <f t="shared" si="52"/>
        <v>42340.639027777775</v>
      </c>
      <c r="U571" s="11">
        <f t="shared" si="53"/>
        <v>42370.639027777775</v>
      </c>
    </row>
    <row r="572" spans="1:21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8"/>
        <v>1.6705882352941177E-3</v>
      </c>
      <c r="P572" s="6">
        <f t="shared" si="49"/>
        <v>142</v>
      </c>
      <c r="Q572" t="str">
        <f t="shared" si="50"/>
        <v>technology</v>
      </c>
      <c r="R572" t="str">
        <f t="shared" si="51"/>
        <v>web</v>
      </c>
      <c r="S572">
        <v>1</v>
      </c>
      <c r="T572" s="11">
        <f t="shared" si="52"/>
        <v>42388.589918981481</v>
      </c>
      <c r="U572" s="11">
        <f t="shared" si="53"/>
        <v>42418.589918981481</v>
      </c>
    </row>
    <row r="573" spans="1:21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8"/>
        <v>4.2399999999999998E-3</v>
      </c>
      <c r="P573" s="6">
        <f t="shared" si="49"/>
        <v>53</v>
      </c>
      <c r="Q573" t="str">
        <f t="shared" si="50"/>
        <v>technology</v>
      </c>
      <c r="R573" t="str">
        <f t="shared" si="51"/>
        <v>web</v>
      </c>
      <c r="S573">
        <v>1</v>
      </c>
      <c r="T573" s="11">
        <f t="shared" si="52"/>
        <v>42192.607905092591</v>
      </c>
      <c r="U573" s="11">
        <f t="shared" si="53"/>
        <v>42211.957638888889</v>
      </c>
    </row>
    <row r="574" spans="1:21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8"/>
        <v>0</v>
      </c>
      <c r="P574" s="6" t="e">
        <f t="shared" si="49"/>
        <v>#DIV/0!</v>
      </c>
      <c r="Q574" t="str">
        <f t="shared" si="50"/>
        <v>technology</v>
      </c>
      <c r="R574" t="str">
        <f t="shared" si="51"/>
        <v>web</v>
      </c>
      <c r="S574">
        <v>1</v>
      </c>
      <c r="T574" s="11">
        <f t="shared" si="52"/>
        <v>42282.507962962954</v>
      </c>
      <c r="U574" s="11">
        <f t="shared" si="53"/>
        <v>42312.549629629626</v>
      </c>
    </row>
    <row r="575" spans="1:21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8"/>
        <v>3.892538925389254E-3</v>
      </c>
      <c r="P575" s="6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>
        <v>1</v>
      </c>
      <c r="T575" s="11">
        <f t="shared" si="52"/>
        <v>41962.841793981475</v>
      </c>
      <c r="U575" s="11">
        <f t="shared" si="53"/>
        <v>42021.841666666667</v>
      </c>
    </row>
    <row r="576" spans="1:21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8"/>
        <v>7.1556350626118068E-3</v>
      </c>
      <c r="P576" s="6">
        <f t="shared" si="49"/>
        <v>20</v>
      </c>
      <c r="Q576" t="str">
        <f t="shared" si="50"/>
        <v>technology</v>
      </c>
      <c r="R576" t="str">
        <f t="shared" si="51"/>
        <v>web</v>
      </c>
      <c r="S576">
        <v>1</v>
      </c>
      <c r="T576" s="11">
        <f t="shared" si="52"/>
        <v>42632.235034722216</v>
      </c>
      <c r="U576" s="11">
        <f t="shared" si="53"/>
        <v>42662.235034722216</v>
      </c>
    </row>
    <row r="577" spans="1:21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8"/>
        <v>4.3166666666666666E-3</v>
      </c>
      <c r="P577" s="6">
        <f t="shared" si="49"/>
        <v>64.75</v>
      </c>
      <c r="Q577" t="str">
        <f t="shared" si="50"/>
        <v>technology</v>
      </c>
      <c r="R577" t="str">
        <f t="shared" si="51"/>
        <v>web</v>
      </c>
      <c r="S577">
        <v>1</v>
      </c>
      <c r="T577" s="11">
        <f t="shared" si="52"/>
        <v>42138.484293981477</v>
      </c>
      <c r="U577" s="11">
        <f t="shared" si="53"/>
        <v>42168.484293981477</v>
      </c>
    </row>
    <row r="578" spans="1:21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8"/>
        <v>1.2500000000000001E-5</v>
      </c>
      <c r="P578" s="6">
        <f t="shared" si="49"/>
        <v>1</v>
      </c>
      <c r="Q578" t="str">
        <f t="shared" si="50"/>
        <v>technology</v>
      </c>
      <c r="R578" t="str">
        <f t="shared" si="51"/>
        <v>web</v>
      </c>
      <c r="S578">
        <v>1</v>
      </c>
      <c r="T578" s="11">
        <f t="shared" si="52"/>
        <v>42031.263333333329</v>
      </c>
      <c r="U578" s="11">
        <f t="shared" si="53"/>
        <v>42091.221666666665</v>
      </c>
    </row>
    <row r="579" spans="1:21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4">E579/D579</f>
        <v>2E-3</v>
      </c>
      <c r="P579" s="6">
        <f t="shared" ref="P579:P642" si="55">E579/L579</f>
        <v>10</v>
      </c>
      <c r="Q579" t="str">
        <f t="shared" ref="Q579:Q642" si="56">LEFT(N579,FIND("/",N579)-1)</f>
        <v>technology</v>
      </c>
      <c r="R579" t="str">
        <f t="shared" ref="R579:R642" si="57">RIGHT(N579,LEN(N579)-FIND("/",N579))</f>
        <v>web</v>
      </c>
      <c r="S579">
        <v>1</v>
      </c>
      <c r="T579" s="11">
        <f t="shared" ref="T579:T642" si="58">(((J579/60)/60)/24)+DATE(1970,1,1)+(-5/24)</f>
        <v>42450.380810185183</v>
      </c>
      <c r="U579" s="11">
        <f t="shared" ref="U579:U642" si="59">(((I579/60)/60)/24)+DATE(1970,1,1)+(-5/24)</f>
        <v>42510.380810185183</v>
      </c>
    </row>
    <row r="580" spans="1:21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4"/>
        <v>1.12E-4</v>
      </c>
      <c r="P580" s="6">
        <f t="shared" si="55"/>
        <v>2</v>
      </c>
      <c r="Q580" t="str">
        <f t="shared" si="56"/>
        <v>technology</v>
      </c>
      <c r="R580" t="str">
        <f t="shared" si="57"/>
        <v>web</v>
      </c>
      <c r="S580">
        <v>1</v>
      </c>
      <c r="T580" s="11">
        <f t="shared" si="58"/>
        <v>42230.370289351849</v>
      </c>
      <c r="U580" s="11">
        <f t="shared" si="59"/>
        <v>42254.370289351849</v>
      </c>
    </row>
    <row r="581" spans="1:21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4"/>
        <v>1.4583333333333334E-2</v>
      </c>
      <c r="P581" s="6">
        <f t="shared" si="55"/>
        <v>35</v>
      </c>
      <c r="Q581" t="str">
        <f t="shared" si="56"/>
        <v>technology</v>
      </c>
      <c r="R581" t="str">
        <f t="shared" si="57"/>
        <v>web</v>
      </c>
      <c r="S581">
        <v>1</v>
      </c>
      <c r="T581" s="11">
        <f t="shared" si="58"/>
        <v>41968.643784722219</v>
      </c>
      <c r="U581" s="11">
        <f t="shared" si="59"/>
        <v>41998.643784722219</v>
      </c>
    </row>
    <row r="582" spans="1:21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4"/>
        <v>3.3333333333333332E-4</v>
      </c>
      <c r="P582" s="6">
        <f t="shared" si="55"/>
        <v>1</v>
      </c>
      <c r="Q582" t="str">
        <f t="shared" si="56"/>
        <v>technology</v>
      </c>
      <c r="R582" t="str">
        <f t="shared" si="57"/>
        <v>web</v>
      </c>
      <c r="S582">
        <v>1</v>
      </c>
      <c r="T582" s="11">
        <f t="shared" si="58"/>
        <v>42605.699849537035</v>
      </c>
      <c r="U582" s="11">
        <f t="shared" si="59"/>
        <v>42635.699849537035</v>
      </c>
    </row>
    <row r="583" spans="1:21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4"/>
        <v>0</v>
      </c>
      <c r="P583" s="6" t="e">
        <f t="shared" si="55"/>
        <v>#DIV/0!</v>
      </c>
      <c r="Q583" t="str">
        <f t="shared" si="56"/>
        <v>technology</v>
      </c>
      <c r="R583" t="str">
        <f t="shared" si="57"/>
        <v>web</v>
      </c>
      <c r="S583">
        <v>1</v>
      </c>
      <c r="T583" s="11">
        <f t="shared" si="58"/>
        <v>42187.804444444446</v>
      </c>
      <c r="U583" s="11">
        <f t="shared" si="59"/>
        <v>42217.804444444446</v>
      </c>
    </row>
    <row r="584" spans="1:21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4"/>
        <v>0</v>
      </c>
      <c r="P584" s="6" t="e">
        <f t="shared" si="55"/>
        <v>#DIV/0!</v>
      </c>
      <c r="Q584" t="str">
        <f t="shared" si="56"/>
        <v>technology</v>
      </c>
      <c r="R584" t="str">
        <f t="shared" si="57"/>
        <v>web</v>
      </c>
      <c r="S584">
        <v>1</v>
      </c>
      <c r="T584" s="11">
        <f t="shared" si="58"/>
        <v>42055.531469907401</v>
      </c>
      <c r="U584" s="11">
        <f t="shared" si="59"/>
        <v>42078.541666666664</v>
      </c>
    </row>
    <row r="585" spans="1:21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4"/>
        <v>1.1111111111111112E-4</v>
      </c>
      <c r="P585" s="6">
        <f t="shared" si="55"/>
        <v>1</v>
      </c>
      <c r="Q585" t="str">
        <f t="shared" si="56"/>
        <v>technology</v>
      </c>
      <c r="R585" t="str">
        <f t="shared" si="57"/>
        <v>web</v>
      </c>
      <c r="S585">
        <v>1</v>
      </c>
      <c r="T585" s="11">
        <f t="shared" si="58"/>
        <v>42052.730173611104</v>
      </c>
      <c r="U585" s="11">
        <f t="shared" si="59"/>
        <v>42082.688506944447</v>
      </c>
    </row>
    <row r="586" spans="1:21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4"/>
        <v>0.01</v>
      </c>
      <c r="P586" s="6">
        <f t="shared" si="55"/>
        <v>5</v>
      </c>
      <c r="Q586" t="str">
        <f t="shared" si="56"/>
        <v>technology</v>
      </c>
      <c r="R586" t="str">
        <f t="shared" si="57"/>
        <v>web</v>
      </c>
      <c r="S586">
        <v>1</v>
      </c>
      <c r="T586" s="11">
        <f t="shared" si="58"/>
        <v>42049.508287037032</v>
      </c>
      <c r="U586" s="11">
        <f t="shared" si="59"/>
        <v>42079.466620370367</v>
      </c>
    </row>
    <row r="587" spans="1:21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4"/>
        <v>0</v>
      </c>
      <c r="P587" s="6" t="e">
        <f t="shared" si="55"/>
        <v>#DIV/0!</v>
      </c>
      <c r="Q587" t="str">
        <f t="shared" si="56"/>
        <v>technology</v>
      </c>
      <c r="R587" t="str">
        <f t="shared" si="57"/>
        <v>web</v>
      </c>
      <c r="S587">
        <v>1</v>
      </c>
      <c r="T587" s="11">
        <f t="shared" si="58"/>
        <v>42283.182604166665</v>
      </c>
      <c r="U587" s="11">
        <f t="shared" si="59"/>
        <v>42338.791666666664</v>
      </c>
    </row>
    <row r="588" spans="1:21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4"/>
        <v>5.5999999999999999E-3</v>
      </c>
      <c r="P588" s="6">
        <f t="shared" si="55"/>
        <v>14</v>
      </c>
      <c r="Q588" t="str">
        <f t="shared" si="56"/>
        <v>technology</v>
      </c>
      <c r="R588" t="str">
        <f t="shared" si="57"/>
        <v>web</v>
      </c>
      <c r="S588">
        <v>1</v>
      </c>
      <c r="T588" s="11">
        <f t="shared" si="58"/>
        <v>42020.645914351851</v>
      </c>
      <c r="U588" s="11">
        <f t="shared" si="59"/>
        <v>42050.645914351851</v>
      </c>
    </row>
    <row r="589" spans="1:21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4"/>
        <v>9.0833333333333335E-2</v>
      </c>
      <c r="P589" s="6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>
        <v>1</v>
      </c>
      <c r="T589" s="11">
        <f t="shared" si="58"/>
        <v>42080.548993055556</v>
      </c>
      <c r="U589" s="11">
        <f t="shared" si="59"/>
        <v>42110.548993055556</v>
      </c>
    </row>
    <row r="590" spans="1:21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4"/>
        <v>3.3444444444444443E-2</v>
      </c>
      <c r="P590" s="6">
        <f t="shared" si="55"/>
        <v>150.5</v>
      </c>
      <c r="Q590" t="str">
        <f t="shared" si="56"/>
        <v>technology</v>
      </c>
      <c r="R590" t="str">
        <f t="shared" si="57"/>
        <v>web</v>
      </c>
      <c r="S590">
        <v>1</v>
      </c>
      <c r="T590" s="11">
        <f t="shared" si="58"/>
        <v>42631.56118055556</v>
      </c>
      <c r="U590" s="11">
        <f t="shared" si="59"/>
        <v>42691.602847222217</v>
      </c>
    </row>
    <row r="591" spans="1:21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4"/>
        <v>1.3333333333333334E-4</v>
      </c>
      <c r="P591" s="6">
        <f t="shared" si="55"/>
        <v>1</v>
      </c>
      <c r="Q591" t="str">
        <f t="shared" si="56"/>
        <v>technology</v>
      </c>
      <c r="R591" t="str">
        <f t="shared" si="57"/>
        <v>web</v>
      </c>
      <c r="S591">
        <v>1</v>
      </c>
      <c r="T591" s="11">
        <f t="shared" si="58"/>
        <v>42178.406238425923</v>
      </c>
      <c r="U591" s="11">
        <f t="shared" si="59"/>
        <v>42193.406238425923</v>
      </c>
    </row>
    <row r="592" spans="1:21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4"/>
        <v>4.4600000000000001E-2</v>
      </c>
      <c r="P592" s="6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>
        <v>1</v>
      </c>
      <c r="T592" s="11">
        <f t="shared" si="58"/>
        <v>42377.34642361111</v>
      </c>
      <c r="U592" s="11">
        <f t="shared" si="59"/>
        <v>42408.334027777775</v>
      </c>
    </row>
    <row r="593" spans="1:21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4"/>
        <v>6.0999999999999997E-4</v>
      </c>
      <c r="P593" s="6">
        <f t="shared" si="55"/>
        <v>30.5</v>
      </c>
      <c r="Q593" t="str">
        <f t="shared" si="56"/>
        <v>technology</v>
      </c>
      <c r="R593" t="str">
        <f t="shared" si="57"/>
        <v>web</v>
      </c>
      <c r="S593">
        <v>1</v>
      </c>
      <c r="T593" s="11">
        <f t="shared" si="58"/>
        <v>42177.334837962961</v>
      </c>
      <c r="U593" s="11">
        <f t="shared" si="59"/>
        <v>42207.334837962961</v>
      </c>
    </row>
    <row r="594" spans="1:21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4"/>
        <v>3.3333333333333333E-2</v>
      </c>
      <c r="P594" s="6">
        <f t="shared" si="55"/>
        <v>250</v>
      </c>
      <c r="Q594" t="str">
        <f t="shared" si="56"/>
        <v>technology</v>
      </c>
      <c r="R594" t="str">
        <f t="shared" si="57"/>
        <v>web</v>
      </c>
      <c r="S594">
        <v>1</v>
      </c>
      <c r="T594" s="11">
        <f t="shared" si="58"/>
        <v>41946.023842592593</v>
      </c>
      <c r="U594" s="11">
        <f t="shared" si="59"/>
        <v>41976.023842592585</v>
      </c>
    </row>
    <row r="595" spans="1:21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4"/>
        <v>0.23</v>
      </c>
      <c r="P595" s="6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>
        <v>1</v>
      </c>
      <c r="T595" s="11">
        <f t="shared" si="58"/>
        <v>42070.469270833331</v>
      </c>
      <c r="U595" s="11">
        <f t="shared" si="59"/>
        <v>42100.427604166667</v>
      </c>
    </row>
    <row r="596" spans="1:21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4"/>
        <v>1.0399999999999999E-3</v>
      </c>
      <c r="P596" s="6">
        <f t="shared" si="55"/>
        <v>13</v>
      </c>
      <c r="Q596" t="str">
        <f t="shared" si="56"/>
        <v>technology</v>
      </c>
      <c r="R596" t="str">
        <f t="shared" si="57"/>
        <v>web</v>
      </c>
      <c r="S596">
        <v>1</v>
      </c>
      <c r="T596" s="11">
        <f t="shared" si="58"/>
        <v>42446.571828703702</v>
      </c>
      <c r="U596" s="11">
        <f t="shared" si="59"/>
        <v>42476.571828703702</v>
      </c>
    </row>
    <row r="597" spans="1:21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4"/>
        <v>4.2599999999999999E-3</v>
      </c>
      <c r="P597" s="6">
        <f t="shared" si="55"/>
        <v>53.25</v>
      </c>
      <c r="Q597" t="str">
        <f t="shared" si="56"/>
        <v>technology</v>
      </c>
      <c r="R597" t="str">
        <f t="shared" si="57"/>
        <v>web</v>
      </c>
      <c r="S597">
        <v>1</v>
      </c>
      <c r="T597" s="11">
        <f t="shared" si="58"/>
        <v>42082.861550925918</v>
      </c>
      <c r="U597" s="11">
        <f t="shared" si="59"/>
        <v>42127.861550925918</v>
      </c>
    </row>
    <row r="598" spans="1:21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4"/>
        <v>2.9999999999999997E-4</v>
      </c>
      <c r="P598" s="6">
        <f t="shared" si="55"/>
        <v>3</v>
      </c>
      <c r="Q598" t="str">
        <f t="shared" si="56"/>
        <v>technology</v>
      </c>
      <c r="R598" t="str">
        <f t="shared" si="57"/>
        <v>web</v>
      </c>
      <c r="S598">
        <v>1</v>
      </c>
      <c r="T598" s="11">
        <f t="shared" si="58"/>
        <v>42646.688564814809</v>
      </c>
      <c r="U598" s="11">
        <f t="shared" si="59"/>
        <v>42676.688564814809</v>
      </c>
    </row>
    <row r="599" spans="1:21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4"/>
        <v>2.6666666666666666E-3</v>
      </c>
      <c r="P599" s="6">
        <f t="shared" si="55"/>
        <v>10</v>
      </c>
      <c r="Q599" t="str">
        <f t="shared" si="56"/>
        <v>technology</v>
      </c>
      <c r="R599" t="str">
        <f t="shared" si="57"/>
        <v>web</v>
      </c>
      <c r="S599">
        <v>1</v>
      </c>
      <c r="T599" s="11">
        <f t="shared" si="58"/>
        <v>42545.496932870366</v>
      </c>
      <c r="U599" s="11">
        <f t="shared" si="59"/>
        <v>42582.458333333336</v>
      </c>
    </row>
    <row r="600" spans="1:21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4"/>
        <v>0.34</v>
      </c>
      <c r="P600" s="6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>
        <v>1</v>
      </c>
      <c r="T600" s="11">
        <f t="shared" si="58"/>
        <v>41947.793761574074</v>
      </c>
      <c r="U600" s="11">
        <f t="shared" si="59"/>
        <v>41977.793761574074</v>
      </c>
    </row>
    <row r="601" spans="1:21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4"/>
        <v>6.2E-4</v>
      </c>
      <c r="P601" s="6">
        <f t="shared" si="55"/>
        <v>15.5</v>
      </c>
      <c r="Q601" t="str">
        <f t="shared" si="56"/>
        <v>technology</v>
      </c>
      <c r="R601" t="str">
        <f t="shared" si="57"/>
        <v>web</v>
      </c>
      <c r="S601">
        <v>1</v>
      </c>
      <c r="T601" s="11">
        <f t="shared" si="58"/>
        <v>42047.604189814818</v>
      </c>
      <c r="U601" s="11">
        <f t="shared" si="59"/>
        <v>42071.427777777775</v>
      </c>
    </row>
    <row r="602" spans="1:21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4"/>
        <v>0.02</v>
      </c>
      <c r="P602" s="6">
        <f t="shared" si="55"/>
        <v>100</v>
      </c>
      <c r="Q602" t="str">
        <f t="shared" si="56"/>
        <v>technology</v>
      </c>
      <c r="R602" t="str">
        <f t="shared" si="57"/>
        <v>web</v>
      </c>
      <c r="S602">
        <v>1</v>
      </c>
      <c r="T602" s="11">
        <f t="shared" si="58"/>
        <v>42073.589837962958</v>
      </c>
      <c r="U602" s="11">
        <f t="shared" si="59"/>
        <v>42133.589837962958</v>
      </c>
    </row>
    <row r="603" spans="1:21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4"/>
        <v>1.4E-2</v>
      </c>
      <c r="P603" s="6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>
        <v>1</v>
      </c>
      <c r="T603" s="11">
        <f t="shared" si="58"/>
        <v>41969.64975694444</v>
      </c>
      <c r="U603" s="11">
        <f t="shared" si="59"/>
        <v>41999.64975694444</v>
      </c>
    </row>
    <row r="604" spans="1:21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4"/>
        <v>0</v>
      </c>
      <c r="P604" s="6" t="e">
        <f t="shared" si="55"/>
        <v>#DIV/0!</v>
      </c>
      <c r="Q604" t="str">
        <f t="shared" si="56"/>
        <v>technology</v>
      </c>
      <c r="R604" t="str">
        <f t="shared" si="57"/>
        <v>web</v>
      </c>
      <c r="S604">
        <v>1</v>
      </c>
      <c r="T604" s="11">
        <f t="shared" si="58"/>
        <v>42143.585821759254</v>
      </c>
      <c r="U604" s="11">
        <f t="shared" si="59"/>
        <v>42173.585821759254</v>
      </c>
    </row>
    <row r="605" spans="1:21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4"/>
        <v>3.9334666666666664E-2</v>
      </c>
      <c r="P605" s="6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>
        <v>1</v>
      </c>
      <c r="T605" s="11">
        <f t="shared" si="58"/>
        <v>41835.430821759255</v>
      </c>
      <c r="U605" s="11">
        <f t="shared" si="59"/>
        <v>41865.430821759255</v>
      </c>
    </row>
    <row r="606" spans="1:21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4"/>
        <v>0</v>
      </c>
      <c r="P606" s="6" t="e">
        <f t="shared" si="55"/>
        <v>#DIV/0!</v>
      </c>
      <c r="Q606" t="str">
        <f t="shared" si="56"/>
        <v>technology</v>
      </c>
      <c r="R606" t="str">
        <f t="shared" si="57"/>
        <v>web</v>
      </c>
      <c r="S606">
        <v>1</v>
      </c>
      <c r="T606" s="11">
        <f t="shared" si="58"/>
        <v>41848.827037037037</v>
      </c>
      <c r="U606" s="11">
        <f t="shared" si="59"/>
        <v>41878.827037037037</v>
      </c>
    </row>
    <row r="607" spans="1:21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4"/>
        <v>2.6200000000000001E-2</v>
      </c>
      <c r="P607" s="6">
        <f t="shared" si="55"/>
        <v>16.375</v>
      </c>
      <c r="Q607" t="str">
        <f t="shared" si="56"/>
        <v>technology</v>
      </c>
      <c r="R607" t="str">
        <f t="shared" si="57"/>
        <v>web</v>
      </c>
      <c r="S607">
        <v>1</v>
      </c>
      <c r="T607" s="11">
        <f t="shared" si="58"/>
        <v>42194.14939814814</v>
      </c>
      <c r="U607" s="11">
        <f t="shared" si="59"/>
        <v>42239.14939814814</v>
      </c>
    </row>
    <row r="608" spans="1:21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4"/>
        <v>2E-3</v>
      </c>
      <c r="P608" s="6">
        <f t="shared" si="55"/>
        <v>10</v>
      </c>
      <c r="Q608" t="str">
        <f t="shared" si="56"/>
        <v>technology</v>
      </c>
      <c r="R608" t="str">
        <f t="shared" si="57"/>
        <v>web</v>
      </c>
      <c r="S608">
        <v>1</v>
      </c>
      <c r="T608" s="11">
        <f t="shared" si="58"/>
        <v>42102.442233796297</v>
      </c>
      <c r="U608" s="11">
        <f t="shared" si="59"/>
        <v>42148.416666666664</v>
      </c>
    </row>
    <row r="609" spans="1:21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4"/>
        <v>0</v>
      </c>
      <c r="P609" s="6" t="e">
        <f t="shared" si="55"/>
        <v>#DIV/0!</v>
      </c>
      <c r="Q609" t="str">
        <f t="shared" si="56"/>
        <v>technology</v>
      </c>
      <c r="R609" t="str">
        <f t="shared" si="57"/>
        <v>web</v>
      </c>
      <c r="S609">
        <v>1</v>
      </c>
      <c r="T609" s="11">
        <f t="shared" si="58"/>
        <v>42300.617314814815</v>
      </c>
      <c r="U609" s="11">
        <f t="shared" si="59"/>
        <v>42330.65898148148</v>
      </c>
    </row>
    <row r="610" spans="1:21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4"/>
        <v>9.7400000000000004E-3</v>
      </c>
      <c r="P610" s="6">
        <f t="shared" si="55"/>
        <v>292.2</v>
      </c>
      <c r="Q610" t="str">
        <f t="shared" si="56"/>
        <v>technology</v>
      </c>
      <c r="R610" t="str">
        <f t="shared" si="57"/>
        <v>web</v>
      </c>
      <c r="S610">
        <v>1</v>
      </c>
      <c r="T610" s="11">
        <f t="shared" si="58"/>
        <v>42140.712731481479</v>
      </c>
      <c r="U610" s="11">
        <f t="shared" si="59"/>
        <v>42170.712731481479</v>
      </c>
    </row>
    <row r="611" spans="1:21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4"/>
        <v>6.41025641025641E-3</v>
      </c>
      <c r="P611" s="6">
        <f t="shared" si="55"/>
        <v>5</v>
      </c>
      <c r="Q611" t="str">
        <f t="shared" si="56"/>
        <v>technology</v>
      </c>
      <c r="R611" t="str">
        <f t="shared" si="57"/>
        <v>web</v>
      </c>
      <c r="S611">
        <v>1</v>
      </c>
      <c r="T611" s="11">
        <f t="shared" si="58"/>
        <v>42306.825740740744</v>
      </c>
      <c r="U611" s="11">
        <f t="shared" si="59"/>
        <v>42336.867407407401</v>
      </c>
    </row>
    <row r="612" spans="1:21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4"/>
        <v>0</v>
      </c>
      <c r="P612" s="6" t="e">
        <f t="shared" si="55"/>
        <v>#DIV/0!</v>
      </c>
      <c r="Q612" t="str">
        <f t="shared" si="56"/>
        <v>technology</v>
      </c>
      <c r="R612" t="str">
        <f t="shared" si="57"/>
        <v>web</v>
      </c>
      <c r="S612">
        <v>1</v>
      </c>
      <c r="T612" s="11">
        <f t="shared" si="58"/>
        <v>42086.622523148144</v>
      </c>
      <c r="U612" s="11">
        <f t="shared" si="59"/>
        <v>42116.622523148144</v>
      </c>
    </row>
    <row r="613" spans="1:21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4"/>
        <v>0</v>
      </c>
      <c r="P613" s="6" t="e">
        <f t="shared" si="55"/>
        <v>#DIV/0!</v>
      </c>
      <c r="Q613" t="str">
        <f t="shared" si="56"/>
        <v>technology</v>
      </c>
      <c r="R613" t="str">
        <f t="shared" si="57"/>
        <v>web</v>
      </c>
      <c r="S613">
        <v>1</v>
      </c>
      <c r="T613" s="11">
        <f t="shared" si="58"/>
        <v>42328.352280092593</v>
      </c>
      <c r="U613" s="11">
        <f t="shared" si="59"/>
        <v>42388.352280092593</v>
      </c>
    </row>
    <row r="614" spans="1:21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4"/>
        <v>0</v>
      </c>
      <c r="P614" s="6" t="e">
        <f t="shared" si="55"/>
        <v>#DIV/0!</v>
      </c>
      <c r="Q614" t="str">
        <f t="shared" si="56"/>
        <v>technology</v>
      </c>
      <c r="R614" t="str">
        <f t="shared" si="57"/>
        <v>web</v>
      </c>
      <c r="S614">
        <v>1</v>
      </c>
      <c r="T614" s="11">
        <f t="shared" si="58"/>
        <v>42584.823449074065</v>
      </c>
      <c r="U614" s="11">
        <f t="shared" si="59"/>
        <v>42614.823449074065</v>
      </c>
    </row>
    <row r="615" spans="1:21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4"/>
        <v>0.21363333333333334</v>
      </c>
      <c r="P615" s="6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>
        <v>1</v>
      </c>
      <c r="T615" s="11">
        <f t="shared" si="58"/>
        <v>42247.288425925923</v>
      </c>
      <c r="U615" s="11">
        <f t="shared" si="59"/>
        <v>42277.999305555553</v>
      </c>
    </row>
    <row r="616" spans="1:21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4"/>
        <v>0</v>
      </c>
      <c r="P616" s="6" t="e">
        <f t="shared" si="55"/>
        <v>#DIV/0!</v>
      </c>
      <c r="Q616" t="str">
        <f t="shared" si="56"/>
        <v>technology</v>
      </c>
      <c r="R616" t="str">
        <f t="shared" si="57"/>
        <v>web</v>
      </c>
      <c r="S616">
        <v>1</v>
      </c>
      <c r="T616" s="11">
        <f t="shared" si="58"/>
        <v>42514.853472222218</v>
      </c>
      <c r="U616" s="11">
        <f t="shared" si="59"/>
        <v>42544.853472222218</v>
      </c>
    </row>
    <row r="617" spans="1:21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4"/>
        <v>0</v>
      </c>
      <c r="P617" s="6" t="e">
        <f t="shared" si="55"/>
        <v>#DIV/0!</v>
      </c>
      <c r="Q617" t="str">
        <f t="shared" si="56"/>
        <v>technology</v>
      </c>
      <c r="R617" t="str">
        <f t="shared" si="57"/>
        <v>web</v>
      </c>
      <c r="S617">
        <v>1</v>
      </c>
      <c r="T617" s="11">
        <f t="shared" si="58"/>
        <v>42241.913877314808</v>
      </c>
      <c r="U617" s="11">
        <f t="shared" si="59"/>
        <v>42271.913877314808</v>
      </c>
    </row>
    <row r="618" spans="1:21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4"/>
        <v>0</v>
      </c>
      <c r="P618" s="6" t="e">
        <f t="shared" si="55"/>
        <v>#DIV/0!</v>
      </c>
      <c r="Q618" t="str">
        <f t="shared" si="56"/>
        <v>technology</v>
      </c>
      <c r="R618" t="str">
        <f t="shared" si="57"/>
        <v>web</v>
      </c>
      <c r="S618">
        <v>1</v>
      </c>
      <c r="T618" s="11">
        <f t="shared" si="58"/>
        <v>42761.167905092596</v>
      </c>
      <c r="U618" s="11">
        <f t="shared" si="59"/>
        <v>42791.167905092596</v>
      </c>
    </row>
    <row r="619" spans="1:21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4"/>
        <v>0.03</v>
      </c>
      <c r="P619" s="6">
        <f t="shared" si="55"/>
        <v>20</v>
      </c>
      <c r="Q619" t="str">
        <f t="shared" si="56"/>
        <v>technology</v>
      </c>
      <c r="R619" t="str">
        <f t="shared" si="57"/>
        <v>web</v>
      </c>
      <c r="S619">
        <v>1</v>
      </c>
      <c r="T619" s="11">
        <f t="shared" si="58"/>
        <v>42087.134756944441</v>
      </c>
      <c r="U619" s="11">
        <f t="shared" si="59"/>
        <v>42132.134756944441</v>
      </c>
    </row>
    <row r="620" spans="1:21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4"/>
        <v>0</v>
      </c>
      <c r="P620" s="6" t="e">
        <f t="shared" si="55"/>
        <v>#DIV/0!</v>
      </c>
      <c r="Q620" t="str">
        <f t="shared" si="56"/>
        <v>technology</v>
      </c>
      <c r="R620" t="str">
        <f t="shared" si="57"/>
        <v>web</v>
      </c>
      <c r="S620">
        <v>1</v>
      </c>
      <c r="T620" s="11">
        <f t="shared" si="58"/>
        <v>42317.60188657407</v>
      </c>
      <c r="U620" s="11">
        <f t="shared" si="59"/>
        <v>42347.60188657407</v>
      </c>
    </row>
    <row r="621" spans="1:21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4"/>
        <v>3.9999999999999998E-7</v>
      </c>
      <c r="P621" s="6">
        <f t="shared" si="55"/>
        <v>1</v>
      </c>
      <c r="Q621" t="str">
        <f t="shared" si="56"/>
        <v>technology</v>
      </c>
      <c r="R621" t="str">
        <f t="shared" si="57"/>
        <v>web</v>
      </c>
      <c r="S621">
        <v>1</v>
      </c>
      <c r="T621" s="11">
        <f t="shared" si="58"/>
        <v>41908.442013888889</v>
      </c>
      <c r="U621" s="11">
        <f t="shared" si="59"/>
        <v>41968.483680555553</v>
      </c>
    </row>
    <row r="622" spans="1:21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4"/>
        <v>0.01</v>
      </c>
      <c r="P622" s="6">
        <f t="shared" si="55"/>
        <v>300</v>
      </c>
      <c r="Q622" t="str">
        <f t="shared" si="56"/>
        <v>technology</v>
      </c>
      <c r="R622" t="str">
        <f t="shared" si="57"/>
        <v>web</v>
      </c>
      <c r="S622">
        <v>1</v>
      </c>
      <c r="T622" s="11">
        <f t="shared" si="58"/>
        <v>41831.508541666662</v>
      </c>
      <c r="U622" s="11">
        <f t="shared" si="59"/>
        <v>41876.508541666662</v>
      </c>
    </row>
    <row r="623" spans="1:21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4"/>
        <v>1.044E-2</v>
      </c>
      <c r="P623" s="6">
        <f t="shared" si="55"/>
        <v>87</v>
      </c>
      <c r="Q623" t="str">
        <f t="shared" si="56"/>
        <v>technology</v>
      </c>
      <c r="R623" t="str">
        <f t="shared" si="57"/>
        <v>web</v>
      </c>
      <c r="S623">
        <v>1</v>
      </c>
      <c r="T623" s="11">
        <f t="shared" si="58"/>
        <v>42528.779363425921</v>
      </c>
      <c r="U623" s="11">
        <f t="shared" si="59"/>
        <v>42558.779363425921</v>
      </c>
    </row>
    <row r="624" spans="1:21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4"/>
        <v>5.6833333333333333E-2</v>
      </c>
      <c r="P624" s="6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>
        <v>1</v>
      </c>
      <c r="T624" s="11">
        <f t="shared" si="58"/>
        <v>42532.566412037035</v>
      </c>
      <c r="U624" s="11">
        <f t="shared" si="59"/>
        <v>42552.566412037035</v>
      </c>
    </row>
    <row r="625" spans="1:21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4"/>
        <v>0</v>
      </c>
      <c r="P625" s="6" t="e">
        <f t="shared" si="55"/>
        <v>#DIV/0!</v>
      </c>
      <c r="Q625" t="str">
        <f t="shared" si="56"/>
        <v>technology</v>
      </c>
      <c r="R625" t="str">
        <f t="shared" si="57"/>
        <v>web</v>
      </c>
      <c r="S625">
        <v>1</v>
      </c>
      <c r="T625" s="11">
        <f t="shared" si="58"/>
        <v>42121.800891203697</v>
      </c>
      <c r="U625" s="11">
        <f t="shared" si="59"/>
        <v>42151.800891203697</v>
      </c>
    </row>
    <row r="626" spans="1:21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4"/>
        <v>0</v>
      </c>
      <c r="P626" s="6" t="e">
        <f t="shared" si="55"/>
        <v>#DIV/0!</v>
      </c>
      <c r="Q626" t="str">
        <f t="shared" si="56"/>
        <v>technology</v>
      </c>
      <c r="R626" t="str">
        <f t="shared" si="57"/>
        <v>web</v>
      </c>
      <c r="S626">
        <v>1</v>
      </c>
      <c r="T626" s="11">
        <f t="shared" si="58"/>
        <v>42108.78056712963</v>
      </c>
      <c r="U626" s="11">
        <f t="shared" si="59"/>
        <v>42138.78056712963</v>
      </c>
    </row>
    <row r="627" spans="1:21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4"/>
        <v>0</v>
      </c>
      <c r="P627" s="6" t="e">
        <f t="shared" si="55"/>
        <v>#DIV/0!</v>
      </c>
      <c r="Q627" t="str">
        <f t="shared" si="56"/>
        <v>technology</v>
      </c>
      <c r="R627" t="str">
        <f t="shared" si="57"/>
        <v>web</v>
      </c>
      <c r="S627">
        <v>1</v>
      </c>
      <c r="T627" s="11">
        <f t="shared" si="58"/>
        <v>42790.687233796292</v>
      </c>
      <c r="U627" s="11">
        <f t="shared" si="59"/>
        <v>42820.645567129628</v>
      </c>
    </row>
    <row r="628" spans="1:21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4"/>
        <v>0.17380000000000001</v>
      </c>
      <c r="P628" s="6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>
        <v>1</v>
      </c>
      <c r="T628" s="11">
        <f t="shared" si="58"/>
        <v>42198.351145833331</v>
      </c>
      <c r="U628" s="11">
        <f t="shared" si="59"/>
        <v>42231.348611111105</v>
      </c>
    </row>
    <row r="629" spans="1:21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4"/>
        <v>2.0000000000000001E-4</v>
      </c>
      <c r="P629" s="6">
        <f t="shared" si="55"/>
        <v>90</v>
      </c>
      <c r="Q629" t="str">
        <f t="shared" si="56"/>
        <v>technology</v>
      </c>
      <c r="R629" t="str">
        <f t="shared" si="57"/>
        <v>web</v>
      </c>
      <c r="S629">
        <v>1</v>
      </c>
      <c r="T629" s="11">
        <f t="shared" si="58"/>
        <v>42384.098506944443</v>
      </c>
      <c r="U629" s="11">
        <f t="shared" si="59"/>
        <v>42443.749999999993</v>
      </c>
    </row>
    <row r="630" spans="1:21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4"/>
        <v>0</v>
      </c>
      <c r="P630" s="6" t="e">
        <f t="shared" si="55"/>
        <v>#DIV/0!</v>
      </c>
      <c r="Q630" t="str">
        <f t="shared" si="56"/>
        <v>technology</v>
      </c>
      <c r="R630" t="str">
        <f t="shared" si="57"/>
        <v>web</v>
      </c>
      <c r="S630">
        <v>1</v>
      </c>
      <c r="T630" s="11">
        <f t="shared" si="58"/>
        <v>41803.484456018516</v>
      </c>
      <c r="U630" s="11">
        <f t="shared" si="59"/>
        <v>41833.484456018516</v>
      </c>
    </row>
    <row r="631" spans="1:21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4"/>
        <v>1.75E-3</v>
      </c>
      <c r="P631" s="6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>
        <v>1</v>
      </c>
      <c r="T631" s="11">
        <f t="shared" si="58"/>
        <v>42474.429490740738</v>
      </c>
      <c r="U631" s="11">
        <f t="shared" si="59"/>
        <v>42504.429490740738</v>
      </c>
    </row>
    <row r="632" spans="1:21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4"/>
        <v>8.3340278356529708E-4</v>
      </c>
      <c r="P632" s="6">
        <f t="shared" si="55"/>
        <v>10</v>
      </c>
      <c r="Q632" t="str">
        <f t="shared" si="56"/>
        <v>technology</v>
      </c>
      <c r="R632" t="str">
        <f t="shared" si="57"/>
        <v>web</v>
      </c>
      <c r="S632">
        <v>1</v>
      </c>
      <c r="T632" s="11">
        <f t="shared" si="58"/>
        <v>42223.411122685182</v>
      </c>
      <c r="U632" s="11">
        <f t="shared" si="59"/>
        <v>42253.006944444445</v>
      </c>
    </row>
    <row r="633" spans="1:21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4"/>
        <v>1.38E-2</v>
      </c>
      <c r="P633" s="6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>
        <v>1</v>
      </c>
      <c r="T633" s="11">
        <f t="shared" si="58"/>
        <v>42489.563993055555</v>
      </c>
      <c r="U633" s="11">
        <f t="shared" si="59"/>
        <v>42518.563993055555</v>
      </c>
    </row>
    <row r="634" spans="1:21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4"/>
        <v>0</v>
      </c>
      <c r="P634" s="6" t="e">
        <f t="shared" si="55"/>
        <v>#DIV/0!</v>
      </c>
      <c r="Q634" t="str">
        <f t="shared" si="56"/>
        <v>technology</v>
      </c>
      <c r="R634" t="str">
        <f t="shared" si="57"/>
        <v>web</v>
      </c>
      <c r="S634">
        <v>1</v>
      </c>
      <c r="T634" s="11">
        <f t="shared" si="58"/>
        <v>42303.450983796291</v>
      </c>
      <c r="U634" s="11">
        <f t="shared" si="59"/>
        <v>42333.492650462962</v>
      </c>
    </row>
    <row r="635" spans="1:21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4"/>
        <v>0.1245</v>
      </c>
      <c r="P635" s="6">
        <f t="shared" si="55"/>
        <v>49.8</v>
      </c>
      <c r="Q635" t="str">
        <f t="shared" si="56"/>
        <v>technology</v>
      </c>
      <c r="R635" t="str">
        <f t="shared" si="57"/>
        <v>web</v>
      </c>
      <c r="S635">
        <v>1</v>
      </c>
      <c r="T635" s="11">
        <f t="shared" si="58"/>
        <v>42507.090995370374</v>
      </c>
      <c r="U635" s="11">
        <f t="shared" si="59"/>
        <v>42538.749999999993</v>
      </c>
    </row>
    <row r="636" spans="1:21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4"/>
        <v>2.0000000000000001E-4</v>
      </c>
      <c r="P636" s="6">
        <f t="shared" si="55"/>
        <v>1</v>
      </c>
      <c r="Q636" t="str">
        <f t="shared" si="56"/>
        <v>technology</v>
      </c>
      <c r="R636" t="str">
        <f t="shared" si="57"/>
        <v>web</v>
      </c>
      <c r="S636">
        <v>1</v>
      </c>
      <c r="T636" s="11">
        <f t="shared" si="58"/>
        <v>42031.720243055555</v>
      </c>
      <c r="U636" s="11">
        <f t="shared" si="59"/>
        <v>42061.720243055555</v>
      </c>
    </row>
    <row r="637" spans="1:21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4"/>
        <v>8.0000000000000007E-5</v>
      </c>
      <c r="P637" s="6">
        <f t="shared" si="55"/>
        <v>2</v>
      </c>
      <c r="Q637" t="str">
        <f t="shared" si="56"/>
        <v>technology</v>
      </c>
      <c r="R637" t="str">
        <f t="shared" si="57"/>
        <v>web</v>
      </c>
      <c r="S637">
        <v>1</v>
      </c>
      <c r="T637" s="11">
        <f t="shared" si="58"/>
        <v>42075.883819444447</v>
      </c>
      <c r="U637" s="11">
        <f t="shared" si="59"/>
        <v>42105.883819444447</v>
      </c>
    </row>
    <row r="638" spans="1:21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4"/>
        <v>2E-3</v>
      </c>
      <c r="P638" s="6">
        <f t="shared" si="55"/>
        <v>4</v>
      </c>
      <c r="Q638" t="str">
        <f t="shared" si="56"/>
        <v>technology</v>
      </c>
      <c r="R638" t="str">
        <f t="shared" si="57"/>
        <v>web</v>
      </c>
      <c r="S638">
        <v>1</v>
      </c>
      <c r="T638" s="11">
        <f t="shared" si="58"/>
        <v>42131.247106481482</v>
      </c>
      <c r="U638" s="11">
        <f t="shared" si="59"/>
        <v>42161.240972222215</v>
      </c>
    </row>
    <row r="639" spans="1:21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4"/>
        <v>0</v>
      </c>
      <c r="P639" s="6" t="e">
        <f t="shared" si="55"/>
        <v>#DIV/0!</v>
      </c>
      <c r="Q639" t="str">
        <f t="shared" si="56"/>
        <v>technology</v>
      </c>
      <c r="R639" t="str">
        <f t="shared" si="57"/>
        <v>web</v>
      </c>
      <c r="S639">
        <v>1</v>
      </c>
      <c r="T639" s="11">
        <f t="shared" si="58"/>
        <v>42762.75368055555</v>
      </c>
      <c r="U639" s="11">
        <f t="shared" si="59"/>
        <v>42791.75277777778</v>
      </c>
    </row>
    <row r="640" spans="1:21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4"/>
        <v>9.0000000000000006E-5</v>
      </c>
      <c r="P640" s="6">
        <f t="shared" si="55"/>
        <v>3</v>
      </c>
      <c r="Q640" t="str">
        <f t="shared" si="56"/>
        <v>technology</v>
      </c>
      <c r="R640" t="str">
        <f t="shared" si="57"/>
        <v>web</v>
      </c>
      <c r="S640">
        <v>1</v>
      </c>
      <c r="T640" s="11">
        <f t="shared" si="58"/>
        <v>42759.384976851848</v>
      </c>
      <c r="U640" s="11">
        <f t="shared" si="59"/>
        <v>42819.343310185184</v>
      </c>
    </row>
    <row r="641" spans="1:21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4"/>
        <v>9.9999999999999995E-7</v>
      </c>
      <c r="P641" s="6">
        <f t="shared" si="55"/>
        <v>1</v>
      </c>
      <c r="Q641" t="str">
        <f t="shared" si="56"/>
        <v>technology</v>
      </c>
      <c r="R641" t="str">
        <f t="shared" si="57"/>
        <v>web</v>
      </c>
      <c r="S641">
        <v>1</v>
      </c>
      <c r="T641" s="11">
        <f t="shared" si="58"/>
        <v>41865.374942129631</v>
      </c>
      <c r="U641" s="11">
        <f t="shared" si="59"/>
        <v>41925.374942129631</v>
      </c>
    </row>
    <row r="642" spans="1:21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4"/>
        <v>1.4428571428571428</v>
      </c>
      <c r="P642" s="6">
        <f t="shared" si="55"/>
        <v>50.5</v>
      </c>
      <c r="Q642" t="str">
        <f t="shared" si="56"/>
        <v>technology</v>
      </c>
      <c r="R642" t="str">
        <f t="shared" si="57"/>
        <v>wearables</v>
      </c>
      <c r="S642">
        <v>1</v>
      </c>
      <c r="T642" s="11">
        <f t="shared" si="58"/>
        <v>42683.21197916667</v>
      </c>
      <c r="U642" s="11">
        <f t="shared" si="59"/>
        <v>42698.749999999993</v>
      </c>
    </row>
    <row r="643" spans="1:21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0">E643/D643</f>
        <v>1.1916249999999999</v>
      </c>
      <c r="P643" s="6">
        <f t="shared" ref="P643:P706" si="61">E643/L643</f>
        <v>151.31746031746033</v>
      </c>
      <c r="Q643" t="str">
        <f t="shared" ref="Q643:Q706" si="62">LEFT(N643,FIND("/",N643)-1)</f>
        <v>technology</v>
      </c>
      <c r="R643" t="str">
        <f t="shared" ref="R643:R706" si="63">RIGHT(N643,LEN(N643)-FIND("/",N643))</f>
        <v>wearables</v>
      </c>
      <c r="S643">
        <v>1</v>
      </c>
      <c r="T643" s="11">
        <f t="shared" ref="T643:T706" si="64">(((J643/60)/60)/24)+DATE(1970,1,1)+(-5/24)</f>
        <v>42199.361666666664</v>
      </c>
      <c r="U643" s="11">
        <f t="shared" ref="U643:U706" si="65">(((I643/60)/60)/24)+DATE(1970,1,1)+(-5/24)</f>
        <v>42229.361666666664</v>
      </c>
    </row>
    <row r="644" spans="1:21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0"/>
        <v>14.604850000000001</v>
      </c>
      <c r="P644" s="6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>
        <v>1</v>
      </c>
      <c r="T644" s="11">
        <f t="shared" si="64"/>
        <v>42199.442986111106</v>
      </c>
      <c r="U644" s="11">
        <f t="shared" si="65"/>
        <v>42235.442986111106</v>
      </c>
    </row>
    <row r="645" spans="1:21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0"/>
        <v>1.0580799999999999</v>
      </c>
      <c r="P645" s="6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>
        <v>1</v>
      </c>
      <c r="T645" s="11">
        <f t="shared" si="64"/>
        <v>42100.43373842592</v>
      </c>
      <c r="U645" s="11">
        <f t="shared" si="65"/>
        <v>42155.43373842592</v>
      </c>
    </row>
    <row r="646" spans="1:21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0"/>
        <v>3.0011791999999997</v>
      </c>
      <c r="P646" s="6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>
        <v>1</v>
      </c>
      <c r="T646" s="11">
        <f t="shared" si="64"/>
        <v>41898.457627314812</v>
      </c>
      <c r="U646" s="11">
        <f t="shared" si="65"/>
        <v>41940.833333333328</v>
      </c>
    </row>
    <row r="647" spans="1:21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0"/>
        <v>2.7869999999999999</v>
      </c>
      <c r="P647" s="6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>
        <v>1</v>
      </c>
      <c r="T647" s="11">
        <f t="shared" si="64"/>
        <v>42563.817986111106</v>
      </c>
      <c r="U647" s="11">
        <f t="shared" si="65"/>
        <v>42593.817986111106</v>
      </c>
    </row>
    <row r="648" spans="1:21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0"/>
        <v>1.3187625000000001</v>
      </c>
      <c r="P648" s="6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>
        <v>1</v>
      </c>
      <c r="T648" s="11">
        <f t="shared" si="64"/>
        <v>41832.644293981481</v>
      </c>
      <c r="U648" s="11">
        <f t="shared" si="65"/>
        <v>41862.644293981481</v>
      </c>
    </row>
    <row r="649" spans="1:21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0"/>
        <v>1.0705</v>
      </c>
      <c r="P649" s="6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>
        <v>1</v>
      </c>
      <c r="T649" s="11">
        <f t="shared" si="64"/>
        <v>42416.559594907405</v>
      </c>
      <c r="U649" s="11">
        <f t="shared" si="65"/>
        <v>42446.517928240741</v>
      </c>
    </row>
    <row r="650" spans="1:21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0"/>
        <v>1.2682285714285715</v>
      </c>
      <c r="P650" s="6">
        <f t="shared" si="61"/>
        <v>1644</v>
      </c>
      <c r="Q650" t="str">
        <f t="shared" si="62"/>
        <v>technology</v>
      </c>
      <c r="R650" t="str">
        <f t="shared" si="63"/>
        <v>wearables</v>
      </c>
      <c r="S650">
        <v>1</v>
      </c>
      <c r="T650" s="11">
        <f t="shared" si="64"/>
        <v>41891.485046296293</v>
      </c>
      <c r="U650" s="11">
        <f t="shared" si="65"/>
        <v>41926.485046296293</v>
      </c>
    </row>
    <row r="651" spans="1:21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0"/>
        <v>1.3996</v>
      </c>
      <c r="P651" s="6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>
        <v>1</v>
      </c>
      <c r="T651" s="11">
        <f t="shared" si="64"/>
        <v>41877.703854166662</v>
      </c>
      <c r="U651" s="11">
        <f t="shared" si="65"/>
        <v>41898.703854166662</v>
      </c>
    </row>
    <row r="652" spans="1:21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0"/>
        <v>1.1240000000000001</v>
      </c>
      <c r="P652" s="6">
        <f t="shared" si="61"/>
        <v>35.125</v>
      </c>
      <c r="Q652" t="str">
        <f t="shared" si="62"/>
        <v>technology</v>
      </c>
      <c r="R652" t="str">
        <f t="shared" si="63"/>
        <v>wearables</v>
      </c>
      <c r="S652">
        <v>1</v>
      </c>
      <c r="T652" s="11">
        <f t="shared" si="64"/>
        <v>41931.828518518516</v>
      </c>
      <c r="U652" s="11">
        <f t="shared" si="65"/>
        <v>41991.870185185187</v>
      </c>
    </row>
    <row r="653" spans="1:21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0"/>
        <v>1.00528</v>
      </c>
      <c r="P653" s="6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>
        <v>1</v>
      </c>
      <c r="T653" s="11">
        <f t="shared" si="64"/>
        <v>41955.809155092589</v>
      </c>
      <c r="U653" s="11">
        <f t="shared" si="65"/>
        <v>41985.809155092589</v>
      </c>
    </row>
    <row r="654" spans="1:21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0"/>
        <v>1.0046666666666666</v>
      </c>
      <c r="P654" s="6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>
        <v>1</v>
      </c>
      <c r="T654" s="11">
        <f t="shared" si="64"/>
        <v>42675.482060185182</v>
      </c>
      <c r="U654" s="11">
        <f t="shared" si="65"/>
        <v>42705.523726851847</v>
      </c>
    </row>
    <row r="655" spans="1:21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0"/>
        <v>1.4144600000000001</v>
      </c>
      <c r="P655" s="6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>
        <v>1</v>
      </c>
      <c r="T655" s="11">
        <f t="shared" si="64"/>
        <v>42199.410185185181</v>
      </c>
      <c r="U655" s="11">
        <f t="shared" si="65"/>
        <v>42236.410185185181</v>
      </c>
    </row>
    <row r="656" spans="1:21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0"/>
        <v>2.6729166666666666</v>
      </c>
      <c r="P656" s="6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>
        <v>1</v>
      </c>
      <c r="T656" s="11">
        <f t="shared" si="64"/>
        <v>42163.748993055553</v>
      </c>
      <c r="U656" s="11">
        <f t="shared" si="65"/>
        <v>42193.748993055553</v>
      </c>
    </row>
    <row r="657" spans="1:21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0"/>
        <v>1.4688749999999999</v>
      </c>
      <c r="P657" s="6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>
        <v>1</v>
      </c>
      <c r="T657" s="11">
        <f t="shared" si="64"/>
        <v>42045.748981481483</v>
      </c>
      <c r="U657" s="11">
        <f t="shared" si="65"/>
        <v>42075.707314814812</v>
      </c>
    </row>
    <row r="658" spans="1:21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0"/>
        <v>2.1356000000000002</v>
      </c>
      <c r="P658" s="6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>
        <v>1</v>
      </c>
      <c r="T658" s="11">
        <f t="shared" si="64"/>
        <v>42417.596284722218</v>
      </c>
      <c r="U658" s="11">
        <f t="shared" si="65"/>
        <v>42477.554618055547</v>
      </c>
    </row>
    <row r="659" spans="1:21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0"/>
        <v>1.2569999999999999</v>
      </c>
      <c r="P659" s="6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>
        <v>1</v>
      </c>
      <c r="T659" s="11">
        <f t="shared" si="64"/>
        <v>42331.637407407405</v>
      </c>
      <c r="U659" s="11">
        <f t="shared" si="65"/>
        <v>42361.637407407405</v>
      </c>
    </row>
    <row r="660" spans="1:21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0"/>
        <v>1.0446206037108834</v>
      </c>
      <c r="P660" s="6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>
        <v>1</v>
      </c>
      <c r="T660" s="11">
        <f t="shared" si="64"/>
        <v>42178.952418981477</v>
      </c>
      <c r="U660" s="11">
        <f t="shared" si="65"/>
        <v>42211.541666666664</v>
      </c>
    </row>
    <row r="661" spans="1:21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0"/>
        <v>1.0056666666666667</v>
      </c>
      <c r="P661" s="6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>
        <v>1</v>
      </c>
      <c r="T661" s="11">
        <f t="shared" si="64"/>
        <v>42209.385358796295</v>
      </c>
      <c r="U661" s="11">
        <f t="shared" si="65"/>
        <v>42239.385358796295</v>
      </c>
    </row>
    <row r="662" spans="1:21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0"/>
        <v>3.058E-2</v>
      </c>
      <c r="P662" s="6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>
        <v>1</v>
      </c>
      <c r="T662" s="11">
        <f t="shared" si="64"/>
        <v>41922.533321759256</v>
      </c>
      <c r="U662" s="11">
        <f t="shared" si="65"/>
        <v>41952.574988425928</v>
      </c>
    </row>
    <row r="663" spans="1:21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0"/>
        <v>9.4999999999999998E-3</v>
      </c>
      <c r="P663" s="6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>
        <v>1</v>
      </c>
      <c r="T663" s="11">
        <f t="shared" si="64"/>
        <v>42636.437025462961</v>
      </c>
      <c r="U663" s="11">
        <f t="shared" si="65"/>
        <v>42666.437025462961</v>
      </c>
    </row>
    <row r="664" spans="1:21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0"/>
        <v>4.0000000000000001E-3</v>
      </c>
      <c r="P664" s="6">
        <f t="shared" si="61"/>
        <v>39</v>
      </c>
      <c r="Q664" t="str">
        <f t="shared" si="62"/>
        <v>technology</v>
      </c>
      <c r="R664" t="str">
        <f t="shared" si="63"/>
        <v>wearables</v>
      </c>
      <c r="S664">
        <v>1</v>
      </c>
      <c r="T664" s="11">
        <f t="shared" si="64"/>
        <v>41990.229710648149</v>
      </c>
      <c r="U664" s="11">
        <f t="shared" si="65"/>
        <v>42020.229710648149</v>
      </c>
    </row>
    <row r="665" spans="1:21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0"/>
        <v>3.5000000000000001E-3</v>
      </c>
      <c r="P665" s="6">
        <f t="shared" si="61"/>
        <v>100</v>
      </c>
      <c r="Q665" t="str">
        <f t="shared" si="62"/>
        <v>technology</v>
      </c>
      <c r="R665" t="str">
        <f t="shared" si="63"/>
        <v>wearables</v>
      </c>
      <c r="S665">
        <v>1</v>
      </c>
      <c r="T665" s="11">
        <f t="shared" si="64"/>
        <v>42173.634907407402</v>
      </c>
      <c r="U665" s="11">
        <f t="shared" si="65"/>
        <v>42203.634907407402</v>
      </c>
    </row>
    <row r="666" spans="1:21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0"/>
        <v>7.5333333333333335E-2</v>
      </c>
      <c r="P666" s="6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>
        <v>1</v>
      </c>
      <c r="T666" s="11">
        <f t="shared" si="64"/>
        <v>42077.458043981482</v>
      </c>
      <c r="U666" s="11">
        <f t="shared" si="65"/>
        <v>42107.458043981482</v>
      </c>
    </row>
    <row r="667" spans="1:21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0"/>
        <v>0.18640000000000001</v>
      </c>
      <c r="P667" s="6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>
        <v>1</v>
      </c>
      <c r="T667" s="11">
        <f t="shared" si="64"/>
        <v>42688.503020833326</v>
      </c>
      <c r="U667" s="11">
        <f t="shared" si="65"/>
        <v>42748.503020833326</v>
      </c>
    </row>
    <row r="668" spans="1:21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0"/>
        <v>4.0000000000000003E-5</v>
      </c>
      <c r="P668" s="6">
        <f t="shared" si="61"/>
        <v>2</v>
      </c>
      <c r="Q668" t="str">
        <f t="shared" si="62"/>
        <v>technology</v>
      </c>
      <c r="R668" t="str">
        <f t="shared" si="63"/>
        <v>wearables</v>
      </c>
      <c r="S668">
        <v>1</v>
      </c>
      <c r="T668" s="11">
        <f t="shared" si="64"/>
        <v>41838.623819444445</v>
      </c>
      <c r="U668" s="11">
        <f t="shared" si="65"/>
        <v>41868.623819444445</v>
      </c>
    </row>
    <row r="669" spans="1:21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0"/>
        <v>0.1002</v>
      </c>
      <c r="P669" s="6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>
        <v>1</v>
      </c>
      <c r="T669" s="11">
        <f t="shared" si="64"/>
        <v>42632.165081018517</v>
      </c>
      <c r="U669" s="11">
        <f t="shared" si="65"/>
        <v>42672.165081018517</v>
      </c>
    </row>
    <row r="670" spans="1:21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0"/>
        <v>4.5600000000000002E-2</v>
      </c>
      <c r="P670" s="6">
        <f t="shared" si="61"/>
        <v>27.36</v>
      </c>
      <c r="Q670" t="str">
        <f t="shared" si="62"/>
        <v>technology</v>
      </c>
      <c r="R670" t="str">
        <f t="shared" si="63"/>
        <v>wearables</v>
      </c>
      <c r="S670">
        <v>1</v>
      </c>
      <c r="T670" s="11">
        <f t="shared" si="64"/>
        <v>42090.622939814813</v>
      </c>
      <c r="U670" s="11">
        <f t="shared" si="65"/>
        <v>42135.622939814813</v>
      </c>
    </row>
    <row r="671" spans="1:21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0"/>
        <v>0.21507499999999999</v>
      </c>
      <c r="P671" s="6">
        <f t="shared" si="61"/>
        <v>1536.25</v>
      </c>
      <c r="Q671" t="str">
        <f t="shared" si="62"/>
        <v>technology</v>
      </c>
      <c r="R671" t="str">
        <f t="shared" si="63"/>
        <v>wearables</v>
      </c>
      <c r="S671">
        <v>1</v>
      </c>
      <c r="T671" s="11">
        <f t="shared" si="64"/>
        <v>42527.417337962957</v>
      </c>
      <c r="U671" s="11">
        <f t="shared" si="65"/>
        <v>42557.417337962957</v>
      </c>
    </row>
    <row r="672" spans="1:21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0"/>
        <v>0.29276666666666668</v>
      </c>
      <c r="P672" s="6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>
        <v>1</v>
      </c>
      <c r="T672" s="11">
        <f t="shared" si="64"/>
        <v>42506.501388888886</v>
      </c>
      <c r="U672" s="11">
        <f t="shared" si="65"/>
        <v>42540.131944444445</v>
      </c>
    </row>
    <row r="673" spans="1:21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0"/>
        <v>0.39426666666666665</v>
      </c>
      <c r="P673" s="6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>
        <v>1</v>
      </c>
      <c r="T673" s="11">
        <f t="shared" si="64"/>
        <v>41984.484398148146</v>
      </c>
      <c r="U673" s="11">
        <f t="shared" si="65"/>
        <v>42017.958333333336</v>
      </c>
    </row>
    <row r="674" spans="1:21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0"/>
        <v>0.21628</v>
      </c>
      <c r="P674" s="6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>
        <v>1</v>
      </c>
      <c r="T674" s="11">
        <f t="shared" si="64"/>
        <v>41974.011157407404</v>
      </c>
      <c r="U674" s="11">
        <f t="shared" si="65"/>
        <v>42004.999305555553</v>
      </c>
    </row>
    <row r="675" spans="1:21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0"/>
        <v>2.0500000000000002E-3</v>
      </c>
      <c r="P675" s="6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>
        <v>1</v>
      </c>
      <c r="T675" s="11">
        <f t="shared" si="64"/>
        <v>41838.6321412037</v>
      </c>
      <c r="U675" s="11">
        <f t="shared" si="65"/>
        <v>41883.6321412037</v>
      </c>
    </row>
    <row r="676" spans="1:21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0"/>
        <v>2.9999999999999997E-4</v>
      </c>
      <c r="P676" s="6">
        <f t="shared" si="61"/>
        <v>7.5</v>
      </c>
      <c r="Q676" t="str">
        <f t="shared" si="62"/>
        <v>technology</v>
      </c>
      <c r="R676" t="str">
        <f t="shared" si="63"/>
        <v>wearables</v>
      </c>
      <c r="S676">
        <v>1</v>
      </c>
      <c r="T676" s="11">
        <f t="shared" si="64"/>
        <v>41802.907719907402</v>
      </c>
      <c r="U676" s="11">
        <f t="shared" si="65"/>
        <v>41862.907719907402</v>
      </c>
    </row>
    <row r="677" spans="1:21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0"/>
        <v>0.14849999999999999</v>
      </c>
      <c r="P677" s="6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>
        <v>1</v>
      </c>
      <c r="T677" s="11">
        <f t="shared" si="64"/>
        <v>41975.722268518519</v>
      </c>
      <c r="U677" s="11">
        <f t="shared" si="65"/>
        <v>42005.082638888889</v>
      </c>
    </row>
    <row r="678" spans="1:21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0"/>
        <v>1.4710000000000001E-2</v>
      </c>
      <c r="P678" s="6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>
        <v>1</v>
      </c>
      <c r="T678" s="11">
        <f t="shared" si="64"/>
        <v>42012.559965277782</v>
      </c>
      <c r="U678" s="11">
        <f t="shared" si="65"/>
        <v>42042.559965277782</v>
      </c>
    </row>
    <row r="679" spans="1:21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0"/>
        <v>0.25584000000000001</v>
      </c>
      <c r="P679" s="6">
        <f t="shared" si="61"/>
        <v>133.25</v>
      </c>
      <c r="Q679" t="str">
        <f t="shared" si="62"/>
        <v>technology</v>
      </c>
      <c r="R679" t="str">
        <f t="shared" si="63"/>
        <v>wearables</v>
      </c>
      <c r="S679">
        <v>1</v>
      </c>
      <c r="T679" s="11">
        <f t="shared" si="64"/>
        <v>42504.195543981477</v>
      </c>
      <c r="U679" s="11">
        <f t="shared" si="65"/>
        <v>42549.195543981477</v>
      </c>
    </row>
    <row r="680" spans="1:21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0"/>
        <v>3.8206896551724136E-2</v>
      </c>
      <c r="P680" s="6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>
        <v>1</v>
      </c>
      <c r="T680" s="11">
        <f t="shared" si="64"/>
        <v>42481.168263888881</v>
      </c>
      <c r="U680" s="11">
        <f t="shared" si="65"/>
        <v>42511.168263888881</v>
      </c>
    </row>
    <row r="681" spans="1:21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0"/>
        <v>0.15485964912280703</v>
      </c>
      <c r="P681" s="6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>
        <v>1</v>
      </c>
      <c r="T681" s="11">
        <f t="shared" si="64"/>
        <v>42556.487372685187</v>
      </c>
      <c r="U681" s="11">
        <f t="shared" si="65"/>
        <v>42616.487372685187</v>
      </c>
    </row>
    <row r="682" spans="1:21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0"/>
        <v>0.25912000000000002</v>
      </c>
      <c r="P682" s="6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>
        <v>1</v>
      </c>
      <c r="T682" s="11">
        <f t="shared" si="64"/>
        <v>41864.293182870366</v>
      </c>
      <c r="U682" s="11">
        <f t="shared" si="65"/>
        <v>41899.293182870366</v>
      </c>
    </row>
    <row r="683" spans="1:21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0"/>
        <v>4.0000000000000002E-4</v>
      </c>
      <c r="P683" s="6">
        <f t="shared" si="61"/>
        <v>1</v>
      </c>
      <c r="Q683" t="str">
        <f t="shared" si="62"/>
        <v>technology</v>
      </c>
      <c r="R683" t="str">
        <f t="shared" si="63"/>
        <v>wearables</v>
      </c>
      <c r="S683">
        <v>1</v>
      </c>
      <c r="T683" s="11">
        <f t="shared" si="64"/>
        <v>42639.597268518519</v>
      </c>
      <c r="U683" s="11">
        <f t="shared" si="65"/>
        <v>42669.597268518519</v>
      </c>
    </row>
    <row r="684" spans="1:21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0"/>
        <v>1.06E-3</v>
      </c>
      <c r="P684" s="6">
        <f t="shared" si="61"/>
        <v>13.25</v>
      </c>
      <c r="Q684" t="str">
        <f t="shared" si="62"/>
        <v>technology</v>
      </c>
      <c r="R684" t="str">
        <f t="shared" si="63"/>
        <v>wearables</v>
      </c>
      <c r="S684">
        <v>1</v>
      </c>
      <c r="T684" s="11">
        <f t="shared" si="64"/>
        <v>42778.556967592587</v>
      </c>
      <c r="U684" s="11">
        <f t="shared" si="65"/>
        <v>42808.51530092593</v>
      </c>
    </row>
    <row r="685" spans="1:21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0"/>
        <v>8.5142857142857138E-3</v>
      </c>
      <c r="P685" s="6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>
        <v>1</v>
      </c>
      <c r="T685" s="11">
        <f t="shared" si="64"/>
        <v>42634.691712962966</v>
      </c>
      <c r="U685" s="11">
        <f t="shared" si="65"/>
        <v>42674.691712962966</v>
      </c>
    </row>
    <row r="686" spans="1:21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0"/>
        <v>7.4837500000000001E-2</v>
      </c>
      <c r="P686" s="6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>
        <v>1</v>
      </c>
      <c r="T686" s="11">
        <f t="shared" si="64"/>
        <v>41809.26494212963</v>
      </c>
      <c r="U686" s="11">
        <f t="shared" si="65"/>
        <v>41844.916666666664</v>
      </c>
    </row>
    <row r="687" spans="1:21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0"/>
        <v>0.27650000000000002</v>
      </c>
      <c r="P687" s="6">
        <f t="shared" si="61"/>
        <v>55.3</v>
      </c>
      <c r="Q687" t="str">
        <f t="shared" si="62"/>
        <v>technology</v>
      </c>
      <c r="R687" t="str">
        <f t="shared" si="63"/>
        <v>wearables</v>
      </c>
      <c r="S687">
        <v>1</v>
      </c>
      <c r="T687" s="11">
        <f t="shared" si="64"/>
        <v>41971.658240740733</v>
      </c>
      <c r="U687" s="11">
        <f t="shared" si="65"/>
        <v>42016.658240740733</v>
      </c>
    </row>
    <row r="688" spans="1:21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0"/>
        <v>0</v>
      </c>
      <c r="P688" s="6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>
        <v>1</v>
      </c>
      <c r="T688" s="11">
        <f t="shared" si="64"/>
        <v>42189.464930555558</v>
      </c>
      <c r="U688" s="11">
        <f t="shared" si="65"/>
        <v>42219.464930555558</v>
      </c>
    </row>
    <row r="689" spans="1:21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0"/>
        <v>3.5499999999999997E-2</v>
      </c>
      <c r="P689" s="6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>
        <v>1</v>
      </c>
      <c r="T689" s="11">
        <f t="shared" si="64"/>
        <v>42711.542280092595</v>
      </c>
      <c r="U689" s="11">
        <f t="shared" si="65"/>
        <v>42771.542280092595</v>
      </c>
    </row>
    <row r="690" spans="1:21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0"/>
        <v>0.72989999999999999</v>
      </c>
      <c r="P690" s="6">
        <f t="shared" si="61"/>
        <v>405.5</v>
      </c>
      <c r="Q690" t="str">
        <f t="shared" si="62"/>
        <v>technology</v>
      </c>
      <c r="R690" t="str">
        <f t="shared" si="63"/>
        <v>wearables</v>
      </c>
      <c r="S690">
        <v>1</v>
      </c>
      <c r="T690" s="11">
        <f t="shared" si="64"/>
        <v>42261.896446759252</v>
      </c>
      <c r="U690" s="11">
        <f t="shared" si="65"/>
        <v>42291.896446759252</v>
      </c>
    </row>
    <row r="691" spans="1:21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0"/>
        <v>0.57648750000000004</v>
      </c>
      <c r="P691" s="6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>
        <v>1</v>
      </c>
      <c r="T691" s="11">
        <f t="shared" si="64"/>
        <v>42675.459456018514</v>
      </c>
      <c r="U691" s="11">
        <f t="shared" si="65"/>
        <v>42711.999305555553</v>
      </c>
    </row>
    <row r="692" spans="1:21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0"/>
        <v>0.1234</v>
      </c>
      <c r="P692" s="6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>
        <v>1</v>
      </c>
      <c r="T692" s="11">
        <f t="shared" si="64"/>
        <v>42579.426400462959</v>
      </c>
      <c r="U692" s="11">
        <f t="shared" si="65"/>
        <v>42622.041666666664</v>
      </c>
    </row>
    <row r="693" spans="1:21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0"/>
        <v>5.1999999999999998E-3</v>
      </c>
      <c r="P693" s="6">
        <f t="shared" si="61"/>
        <v>26</v>
      </c>
      <c r="Q693" t="str">
        <f t="shared" si="62"/>
        <v>technology</v>
      </c>
      <c r="R693" t="str">
        <f t="shared" si="63"/>
        <v>wearables</v>
      </c>
      <c r="S693">
        <v>1</v>
      </c>
      <c r="T693" s="11">
        <f t="shared" si="64"/>
        <v>42157.819976851846</v>
      </c>
      <c r="U693" s="11">
        <f t="shared" si="65"/>
        <v>42185.819976851846</v>
      </c>
    </row>
    <row r="694" spans="1:21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0"/>
        <v>6.5299999999999997E-2</v>
      </c>
      <c r="P694" s="6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>
        <v>1</v>
      </c>
      <c r="T694" s="11">
        <f t="shared" si="64"/>
        <v>42696.167395833334</v>
      </c>
      <c r="U694" s="11">
        <f t="shared" si="65"/>
        <v>42726.167395833334</v>
      </c>
    </row>
    <row r="695" spans="1:21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0"/>
        <v>0.35338000000000003</v>
      </c>
      <c r="P695" s="6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>
        <v>1</v>
      </c>
      <c r="T695" s="11">
        <f t="shared" si="64"/>
        <v>42094.599849537037</v>
      </c>
      <c r="U695" s="11">
        <f t="shared" si="65"/>
        <v>42124.599849537037</v>
      </c>
    </row>
    <row r="696" spans="1:21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0"/>
        <v>3.933333333333333E-3</v>
      </c>
      <c r="P696" s="6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>
        <v>1</v>
      </c>
      <c r="T696" s="11">
        <f t="shared" si="64"/>
        <v>42737.455543981479</v>
      </c>
      <c r="U696" s="11">
        <f t="shared" si="65"/>
        <v>42767.455543981479</v>
      </c>
    </row>
    <row r="697" spans="1:21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0"/>
        <v>1.06E-2</v>
      </c>
      <c r="P697" s="6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>
        <v>1</v>
      </c>
      <c r="T697" s="11">
        <f t="shared" si="64"/>
        <v>41913.312731481477</v>
      </c>
      <c r="U697" s="11">
        <f t="shared" si="65"/>
        <v>41943.312731481477</v>
      </c>
    </row>
    <row r="698" spans="1:21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0"/>
        <v>5.7142857142857145E-6</v>
      </c>
      <c r="P698" s="6">
        <f t="shared" si="61"/>
        <v>1</v>
      </c>
      <c r="Q698" t="str">
        <f t="shared" si="62"/>
        <v>technology</v>
      </c>
      <c r="R698" t="str">
        <f t="shared" si="63"/>
        <v>wearables</v>
      </c>
      <c r="S698">
        <v>1</v>
      </c>
      <c r="T698" s="11">
        <f t="shared" si="64"/>
        <v>41815.718773148146</v>
      </c>
      <c r="U698" s="11">
        <f t="shared" si="65"/>
        <v>41845.718773148146</v>
      </c>
    </row>
    <row r="699" spans="1:21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0"/>
        <v>0.46379999999999999</v>
      </c>
      <c r="P699" s="6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>
        <v>1</v>
      </c>
      <c r="T699" s="11">
        <f t="shared" si="64"/>
        <v>42388.314687500002</v>
      </c>
      <c r="U699" s="11">
        <f t="shared" si="65"/>
        <v>42403.314687500002</v>
      </c>
    </row>
    <row r="700" spans="1:21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0"/>
        <v>0.15390000000000001</v>
      </c>
      <c r="P700" s="6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>
        <v>1</v>
      </c>
      <c r="T700" s="11">
        <f t="shared" si="64"/>
        <v>41866.72274305555</v>
      </c>
      <c r="U700" s="11">
        <f t="shared" si="65"/>
        <v>41899.875</v>
      </c>
    </row>
    <row r="701" spans="1:21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0"/>
        <v>0.824221076923077</v>
      </c>
      <c r="P701" s="6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>
        <v>1</v>
      </c>
      <c r="T701" s="11">
        <f t="shared" si="64"/>
        <v>41563.277175925927</v>
      </c>
      <c r="U701" s="11">
        <f t="shared" si="65"/>
        <v>41600.458333333328</v>
      </c>
    </row>
    <row r="702" spans="1:21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0"/>
        <v>2.6866666666666667E-2</v>
      </c>
      <c r="P702" s="6">
        <f t="shared" si="61"/>
        <v>13</v>
      </c>
      <c r="Q702" t="str">
        <f t="shared" si="62"/>
        <v>technology</v>
      </c>
      <c r="R702" t="str">
        <f t="shared" si="63"/>
        <v>wearables</v>
      </c>
      <c r="S702">
        <v>1</v>
      </c>
      <c r="T702" s="11">
        <f t="shared" si="64"/>
        <v>42715.480104166665</v>
      </c>
      <c r="U702" s="11">
        <f t="shared" si="65"/>
        <v>42745.480104166665</v>
      </c>
    </row>
    <row r="703" spans="1:21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0"/>
        <v>0.26600000000000001</v>
      </c>
      <c r="P703" s="6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>
        <v>1</v>
      </c>
      <c r="T703" s="11">
        <f t="shared" si="64"/>
        <v>41813.454629629625</v>
      </c>
      <c r="U703" s="11">
        <f t="shared" si="65"/>
        <v>41843.454629629625</v>
      </c>
    </row>
    <row r="704" spans="1:21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0"/>
        <v>0.30813400000000002</v>
      </c>
      <c r="P704" s="6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>
        <v>1</v>
      </c>
      <c r="T704" s="11">
        <f t="shared" si="64"/>
        <v>42668.518368055556</v>
      </c>
      <c r="U704" s="11">
        <f t="shared" si="65"/>
        <v>42698.560034722213</v>
      </c>
    </row>
    <row r="705" spans="1:21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0"/>
        <v>5.5800000000000002E-2</v>
      </c>
      <c r="P705" s="6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>
        <v>1</v>
      </c>
      <c r="T705" s="11">
        <f t="shared" si="64"/>
        <v>42711.742465277777</v>
      </c>
      <c r="U705" s="11">
        <f t="shared" si="65"/>
        <v>42766.772222222215</v>
      </c>
    </row>
    <row r="706" spans="1:21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0"/>
        <v>8.7454545454545458E-3</v>
      </c>
      <c r="P706" s="6">
        <f t="shared" si="61"/>
        <v>120.25</v>
      </c>
      <c r="Q706" t="str">
        <f t="shared" si="62"/>
        <v>technology</v>
      </c>
      <c r="R706" t="str">
        <f t="shared" si="63"/>
        <v>wearables</v>
      </c>
      <c r="S706">
        <v>1</v>
      </c>
      <c r="T706" s="11">
        <f t="shared" si="64"/>
        <v>42725.984583333331</v>
      </c>
      <c r="U706" s="11">
        <f t="shared" si="65"/>
        <v>42785.984583333331</v>
      </c>
    </row>
    <row r="707" spans="1:21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6">E707/D707</f>
        <v>9.7699999999999992E-3</v>
      </c>
      <c r="P707" s="6">
        <f t="shared" ref="P707:P770" si="67">E707/L707</f>
        <v>195.4</v>
      </c>
      <c r="Q707" t="str">
        <f t="shared" ref="Q707:Q770" si="68">LEFT(N707,FIND("/",N707)-1)</f>
        <v>technology</v>
      </c>
      <c r="R707" t="str">
        <f t="shared" ref="R707:R770" si="69">RIGHT(N707,LEN(N707)-FIND("/",N707))</f>
        <v>wearables</v>
      </c>
      <c r="S707">
        <v>1</v>
      </c>
      <c r="T707" s="11">
        <f t="shared" ref="T707:T770" si="70">(((J707/60)/60)/24)+DATE(1970,1,1)+(-5/24)</f>
        <v>42726.283310185179</v>
      </c>
      <c r="U707" s="11">
        <f t="shared" ref="U707:U770" si="71">(((I707/60)/60)/24)+DATE(1970,1,1)+(-5/24)</f>
        <v>42756.283310185179</v>
      </c>
    </row>
    <row r="708" spans="1:21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6"/>
        <v>0</v>
      </c>
      <c r="P708" s="6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>
        <v>1</v>
      </c>
      <c r="T708" s="11">
        <f t="shared" si="70"/>
        <v>42676.786840277775</v>
      </c>
      <c r="U708" s="11">
        <f t="shared" si="71"/>
        <v>42718.568749999999</v>
      </c>
    </row>
    <row r="709" spans="1:21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6"/>
        <v>0.78927352941176465</v>
      </c>
      <c r="P709" s="6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>
        <v>1</v>
      </c>
      <c r="T709" s="11">
        <f t="shared" si="70"/>
        <v>42696.45517361111</v>
      </c>
      <c r="U709" s="11">
        <f t="shared" si="71"/>
        <v>42736.45517361111</v>
      </c>
    </row>
    <row r="710" spans="1:21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6"/>
        <v>0.22092500000000001</v>
      </c>
      <c r="P710" s="6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>
        <v>1</v>
      </c>
      <c r="T710" s="11">
        <f t="shared" si="70"/>
        <v>41835.372685185182</v>
      </c>
      <c r="U710" s="11">
        <f t="shared" si="71"/>
        <v>41895.372685185182</v>
      </c>
    </row>
    <row r="711" spans="1:21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6"/>
        <v>4.0666666666666663E-3</v>
      </c>
      <c r="P711" s="6">
        <f t="shared" si="67"/>
        <v>30.5</v>
      </c>
      <c r="Q711" t="str">
        <f t="shared" si="68"/>
        <v>technology</v>
      </c>
      <c r="R711" t="str">
        <f t="shared" si="69"/>
        <v>wearables</v>
      </c>
      <c r="S711">
        <v>1</v>
      </c>
      <c r="T711" s="11">
        <f t="shared" si="70"/>
        <v>41947.832858796297</v>
      </c>
      <c r="U711" s="11">
        <f t="shared" si="71"/>
        <v>41977.832858796297</v>
      </c>
    </row>
    <row r="712" spans="1:21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6"/>
        <v>0</v>
      </c>
      <c r="P712" s="6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>
        <v>1</v>
      </c>
      <c r="T712" s="11">
        <f t="shared" si="70"/>
        <v>41837.776643518519</v>
      </c>
      <c r="U712" s="11">
        <f t="shared" si="71"/>
        <v>41870.822222222218</v>
      </c>
    </row>
    <row r="713" spans="1:21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6"/>
        <v>0.33790999999999999</v>
      </c>
      <c r="P713" s="6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>
        <v>1</v>
      </c>
      <c r="T713" s="11">
        <f t="shared" si="70"/>
        <v>42678.250787037039</v>
      </c>
      <c r="U713" s="11">
        <f t="shared" si="71"/>
        <v>42718.292453703696</v>
      </c>
    </row>
    <row r="714" spans="1:21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6"/>
        <v>2.1649484536082476E-3</v>
      </c>
      <c r="P714" s="6">
        <f t="shared" si="67"/>
        <v>26.25</v>
      </c>
      <c r="Q714" t="str">
        <f t="shared" si="68"/>
        <v>technology</v>
      </c>
      <c r="R714" t="str">
        <f t="shared" si="69"/>
        <v>wearables</v>
      </c>
      <c r="S714">
        <v>1</v>
      </c>
      <c r="T714" s="11">
        <f t="shared" si="70"/>
        <v>42384.472592592596</v>
      </c>
      <c r="U714" s="11">
        <f t="shared" si="71"/>
        <v>42414.472592592596</v>
      </c>
    </row>
    <row r="715" spans="1:21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6"/>
        <v>7.9600000000000001E-3</v>
      </c>
      <c r="P715" s="6">
        <f t="shared" si="67"/>
        <v>199</v>
      </c>
      <c r="Q715" t="str">
        <f t="shared" si="68"/>
        <v>technology</v>
      </c>
      <c r="R715" t="str">
        <f t="shared" si="69"/>
        <v>wearables</v>
      </c>
      <c r="S715">
        <v>1</v>
      </c>
      <c r="T715" s="11">
        <f t="shared" si="70"/>
        <v>42496.320972222216</v>
      </c>
      <c r="U715" s="11">
        <f t="shared" si="71"/>
        <v>42526.320972222216</v>
      </c>
    </row>
    <row r="716" spans="1:21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6"/>
        <v>0.14993333333333334</v>
      </c>
      <c r="P716" s="6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>
        <v>1</v>
      </c>
      <c r="T716" s="11">
        <f t="shared" si="70"/>
        <v>42734.579652777778</v>
      </c>
      <c r="U716" s="11">
        <f t="shared" si="71"/>
        <v>42794.579652777778</v>
      </c>
    </row>
    <row r="717" spans="1:21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6"/>
        <v>5.0509090909090906E-2</v>
      </c>
      <c r="P717" s="6">
        <f t="shared" si="67"/>
        <v>115.75</v>
      </c>
      <c r="Q717" t="str">
        <f t="shared" si="68"/>
        <v>technology</v>
      </c>
      <c r="R717" t="str">
        <f t="shared" si="69"/>
        <v>wearables</v>
      </c>
      <c r="S717">
        <v>1</v>
      </c>
      <c r="T717" s="11">
        <f t="shared" si="70"/>
        <v>42272.8824074074</v>
      </c>
      <c r="U717" s="11">
        <f t="shared" si="71"/>
        <v>42312.924074074072</v>
      </c>
    </row>
    <row r="718" spans="1:21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6"/>
        <v>0.10214285714285715</v>
      </c>
      <c r="P718" s="6">
        <f t="shared" si="67"/>
        <v>44.6875</v>
      </c>
      <c r="Q718" t="str">
        <f t="shared" si="68"/>
        <v>technology</v>
      </c>
      <c r="R718" t="str">
        <f t="shared" si="69"/>
        <v>wearables</v>
      </c>
      <c r="S718">
        <v>1</v>
      </c>
      <c r="T718" s="11">
        <f t="shared" si="70"/>
        <v>41940.450312499997</v>
      </c>
      <c r="U718" s="11">
        <f t="shared" si="71"/>
        <v>41973.791666666664</v>
      </c>
    </row>
    <row r="719" spans="1:21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6"/>
        <v>3.0500000000000002E-3</v>
      </c>
      <c r="P719" s="6">
        <f t="shared" si="67"/>
        <v>76.25</v>
      </c>
      <c r="Q719" t="str">
        <f t="shared" si="68"/>
        <v>technology</v>
      </c>
      <c r="R719" t="str">
        <f t="shared" si="69"/>
        <v>wearables</v>
      </c>
      <c r="S719">
        <v>1</v>
      </c>
      <c r="T719" s="11">
        <f t="shared" si="70"/>
        <v>41857.645856481482</v>
      </c>
      <c r="U719" s="11">
        <f t="shared" si="71"/>
        <v>41887.645856481482</v>
      </c>
    </row>
    <row r="720" spans="1:21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6"/>
        <v>7.4999999999999997E-3</v>
      </c>
      <c r="P720" s="6">
        <f t="shared" si="67"/>
        <v>22.5</v>
      </c>
      <c r="Q720" t="str">
        <f t="shared" si="68"/>
        <v>technology</v>
      </c>
      <c r="R720" t="str">
        <f t="shared" si="69"/>
        <v>wearables</v>
      </c>
      <c r="S720">
        <v>1</v>
      </c>
      <c r="T720" s="11">
        <f t="shared" si="70"/>
        <v>42752.637118055551</v>
      </c>
      <c r="U720" s="11">
        <f t="shared" si="71"/>
        <v>42784.040972222218</v>
      </c>
    </row>
    <row r="721" spans="1:21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6"/>
        <v>1.2933333333333333E-2</v>
      </c>
      <c r="P721" s="6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>
        <v>1</v>
      </c>
      <c r="T721" s="11">
        <f t="shared" si="70"/>
        <v>42408.83189814815</v>
      </c>
      <c r="U721" s="11">
        <f t="shared" si="71"/>
        <v>42422.83189814815</v>
      </c>
    </row>
    <row r="722" spans="1:21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6"/>
        <v>1.4394736842105262</v>
      </c>
      <c r="P722" s="6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>
        <v>1</v>
      </c>
      <c r="T722" s="11">
        <f t="shared" si="70"/>
        <v>40909.440868055557</v>
      </c>
      <c r="U722" s="11">
        <f t="shared" si="71"/>
        <v>40937.440868055557</v>
      </c>
    </row>
    <row r="723" spans="1:21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6"/>
        <v>1.2210975609756098</v>
      </c>
      <c r="P723" s="6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>
        <v>1</v>
      </c>
      <c r="T723" s="11">
        <f t="shared" si="70"/>
        <v>41807.363506944443</v>
      </c>
      <c r="U723" s="11">
        <f t="shared" si="71"/>
        <v>41852.363506944443</v>
      </c>
    </row>
    <row r="724" spans="1:21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6"/>
        <v>1.3202400000000001</v>
      </c>
      <c r="P724" s="6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>
        <v>1</v>
      </c>
      <c r="T724" s="11">
        <f t="shared" si="70"/>
        <v>40977.596967592588</v>
      </c>
      <c r="U724" s="11">
        <f t="shared" si="71"/>
        <v>41007.555300925924</v>
      </c>
    </row>
    <row r="725" spans="1:21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6"/>
        <v>1.0938000000000001</v>
      </c>
      <c r="P725" s="6">
        <f t="shared" si="67"/>
        <v>54.69</v>
      </c>
      <c r="Q725" t="str">
        <f t="shared" si="68"/>
        <v>publishing</v>
      </c>
      <c r="R725" t="str">
        <f t="shared" si="69"/>
        <v>nonfiction</v>
      </c>
      <c r="S725">
        <v>1</v>
      </c>
      <c r="T725" s="11">
        <f t="shared" si="70"/>
        <v>42184.608206018522</v>
      </c>
      <c r="U725" s="11">
        <f t="shared" si="71"/>
        <v>42214.957638888889</v>
      </c>
    </row>
    <row r="726" spans="1:21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6"/>
        <v>1.0547157142857144</v>
      </c>
      <c r="P726" s="6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>
        <v>1</v>
      </c>
      <c r="T726" s="11">
        <f t="shared" si="70"/>
        <v>40694.430127314808</v>
      </c>
      <c r="U726" s="11">
        <f t="shared" si="71"/>
        <v>40724.430127314808</v>
      </c>
    </row>
    <row r="727" spans="1:21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6"/>
        <v>1.0035000000000001</v>
      </c>
      <c r="P727" s="6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>
        <v>1</v>
      </c>
      <c r="T727" s="11">
        <f t="shared" si="70"/>
        <v>42321.417962962958</v>
      </c>
      <c r="U727" s="11">
        <f t="shared" si="71"/>
        <v>42351.417962962958</v>
      </c>
    </row>
    <row r="728" spans="1:21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6"/>
        <v>1.014</v>
      </c>
      <c r="P728" s="6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>
        <v>1</v>
      </c>
      <c r="T728" s="11">
        <f t="shared" si="70"/>
        <v>41345.834340277775</v>
      </c>
      <c r="U728" s="11">
        <f t="shared" si="71"/>
        <v>41375.834340277775</v>
      </c>
    </row>
    <row r="729" spans="1:21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6"/>
        <v>1.5551428571428572</v>
      </c>
      <c r="P729" s="6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>
        <v>1</v>
      </c>
      <c r="T729" s="11">
        <f t="shared" si="70"/>
        <v>41246.811909722215</v>
      </c>
      <c r="U729" s="11">
        <f t="shared" si="71"/>
        <v>41288.680555555555</v>
      </c>
    </row>
    <row r="730" spans="1:21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6"/>
        <v>1.05566</v>
      </c>
      <c r="P730" s="6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>
        <v>1</v>
      </c>
      <c r="T730" s="11">
        <f t="shared" si="70"/>
        <v>40731.629131944443</v>
      </c>
      <c r="U730" s="11">
        <f t="shared" si="71"/>
        <v>40776.629131944443</v>
      </c>
    </row>
    <row r="731" spans="1:21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6"/>
        <v>1.3065</v>
      </c>
      <c r="P731" s="6">
        <f t="shared" si="67"/>
        <v>43.55</v>
      </c>
      <c r="Q731" t="str">
        <f t="shared" si="68"/>
        <v>publishing</v>
      </c>
      <c r="R731" t="str">
        <f t="shared" si="69"/>
        <v>nonfiction</v>
      </c>
      <c r="S731">
        <v>1</v>
      </c>
      <c r="T731" s="11">
        <f t="shared" si="70"/>
        <v>41110.97755787037</v>
      </c>
      <c r="U731" s="11">
        <f t="shared" si="71"/>
        <v>41170.97755787037</v>
      </c>
    </row>
    <row r="732" spans="1:21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6"/>
        <v>1.3219000000000001</v>
      </c>
      <c r="P732" s="6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>
        <v>1</v>
      </c>
      <c r="T732" s="11">
        <f t="shared" si="70"/>
        <v>40854.536932870367</v>
      </c>
      <c r="U732" s="11">
        <f t="shared" si="71"/>
        <v>40884.536932870367</v>
      </c>
    </row>
    <row r="733" spans="1:21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6"/>
        <v>1.26</v>
      </c>
      <c r="P733" s="6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>
        <v>1</v>
      </c>
      <c r="T733" s="11">
        <f t="shared" si="70"/>
        <v>40879.587349537032</v>
      </c>
      <c r="U733" s="11">
        <f t="shared" si="71"/>
        <v>40930.041666666664</v>
      </c>
    </row>
    <row r="734" spans="1:21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6"/>
        <v>1.6</v>
      </c>
      <c r="P734" s="6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>
        <v>1</v>
      </c>
      <c r="T734" s="11">
        <f t="shared" si="70"/>
        <v>41486.21598379629</v>
      </c>
      <c r="U734" s="11">
        <f t="shared" si="71"/>
        <v>41546.21598379629</v>
      </c>
    </row>
    <row r="735" spans="1:21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6"/>
        <v>1.2048000000000001</v>
      </c>
      <c r="P735" s="6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>
        <v>1</v>
      </c>
      <c r="T735" s="11">
        <f t="shared" si="70"/>
        <v>41598.211712962962</v>
      </c>
      <c r="U735" s="11">
        <f t="shared" si="71"/>
        <v>41628.211712962962</v>
      </c>
    </row>
    <row r="736" spans="1:21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6"/>
        <v>1.2552941176470589</v>
      </c>
      <c r="P736" s="6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>
        <v>1</v>
      </c>
      <c r="T736" s="11">
        <f t="shared" si="70"/>
        <v>42101.956249999996</v>
      </c>
      <c r="U736" s="11">
        <f t="shared" si="71"/>
        <v>42132.999999999993</v>
      </c>
    </row>
    <row r="737" spans="1:21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6"/>
        <v>1.1440638297872341</v>
      </c>
      <c r="P737" s="6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>
        <v>1</v>
      </c>
      <c r="T737" s="11">
        <f t="shared" si="70"/>
        <v>41945.821134259255</v>
      </c>
      <c r="U737" s="11">
        <f t="shared" si="71"/>
        <v>41976.818749999999</v>
      </c>
    </row>
    <row r="738" spans="1:21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6"/>
        <v>3.151388888888889</v>
      </c>
      <c r="P738" s="6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>
        <v>1</v>
      </c>
      <c r="T738" s="11">
        <f t="shared" si="70"/>
        <v>41579.525925925926</v>
      </c>
      <c r="U738" s="11">
        <f t="shared" si="71"/>
        <v>41598.999305555553</v>
      </c>
    </row>
    <row r="739" spans="1:21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6"/>
        <v>1.224</v>
      </c>
      <c r="P739" s="6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>
        <v>1</v>
      </c>
      <c r="T739" s="11">
        <f t="shared" si="70"/>
        <v>41667.066979166666</v>
      </c>
      <c r="U739" s="11">
        <f t="shared" si="71"/>
        <v>41684.625</v>
      </c>
    </row>
    <row r="740" spans="1:21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6"/>
        <v>1.0673333333333332</v>
      </c>
      <c r="P740" s="6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>
        <v>1</v>
      </c>
      <c r="T740" s="11">
        <f t="shared" si="70"/>
        <v>41943.395763888882</v>
      </c>
      <c r="U740" s="11">
        <f t="shared" si="71"/>
        <v>41973.999305555553</v>
      </c>
    </row>
    <row r="741" spans="1:21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6"/>
        <v>1.5833333333333333</v>
      </c>
      <c r="P741" s="6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>
        <v>1</v>
      </c>
      <c r="T741" s="11">
        <f t="shared" si="70"/>
        <v>41829.294317129628</v>
      </c>
      <c r="U741" s="11">
        <f t="shared" si="71"/>
        <v>41862.294317129628</v>
      </c>
    </row>
    <row r="742" spans="1:21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6"/>
        <v>1.0740000000000001</v>
      </c>
      <c r="P742" s="6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>
        <v>1</v>
      </c>
      <c r="T742" s="11">
        <f t="shared" si="70"/>
        <v>42161.93844907407</v>
      </c>
      <c r="U742" s="11">
        <f t="shared" si="71"/>
        <v>42175.93844907407</v>
      </c>
    </row>
    <row r="743" spans="1:21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6"/>
        <v>1.0226</v>
      </c>
      <c r="P743" s="6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>
        <v>1</v>
      </c>
      <c r="T743" s="11">
        <f t="shared" si="70"/>
        <v>41401.439884259256</v>
      </c>
      <c r="U743" s="11">
        <f t="shared" si="71"/>
        <v>41436.439884259256</v>
      </c>
    </row>
    <row r="744" spans="1:21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6"/>
        <v>1.1071428571428572</v>
      </c>
      <c r="P744" s="6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>
        <v>1</v>
      </c>
      <c r="T744" s="11">
        <f t="shared" si="70"/>
        <v>41689.709629629629</v>
      </c>
      <c r="U744" s="11">
        <f t="shared" si="71"/>
        <v>41719.667962962958</v>
      </c>
    </row>
    <row r="745" spans="1:21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6"/>
        <v>1.48</v>
      </c>
      <c r="P745" s="6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>
        <v>1</v>
      </c>
      <c r="T745" s="11">
        <f t="shared" si="70"/>
        <v>40990.500983796293</v>
      </c>
      <c r="U745" s="11">
        <f t="shared" si="71"/>
        <v>41015.666666666664</v>
      </c>
    </row>
    <row r="746" spans="1:21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6"/>
        <v>1.0232000000000001</v>
      </c>
      <c r="P746" s="6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>
        <v>1</v>
      </c>
      <c r="T746" s="11">
        <f t="shared" si="70"/>
        <v>41226.748877314814</v>
      </c>
      <c r="U746" s="11">
        <f t="shared" si="71"/>
        <v>41256.748877314814</v>
      </c>
    </row>
    <row r="747" spans="1:21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6"/>
        <v>1.7909909909909909</v>
      </c>
      <c r="P747" s="6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>
        <v>1</v>
      </c>
      <c r="T747" s="11">
        <f t="shared" si="70"/>
        <v>41367.363946759258</v>
      </c>
      <c r="U747" s="11">
        <f t="shared" si="71"/>
        <v>41397.363946759258</v>
      </c>
    </row>
    <row r="748" spans="1:21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6"/>
        <v>1.1108135252761968</v>
      </c>
      <c r="P748" s="6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>
        <v>1</v>
      </c>
      <c r="T748" s="11">
        <f t="shared" si="70"/>
        <v>41156.834594907406</v>
      </c>
      <c r="U748" s="11">
        <f t="shared" si="71"/>
        <v>41174.957638888889</v>
      </c>
    </row>
    <row r="749" spans="1:21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6"/>
        <v>1.0004285714285714</v>
      </c>
      <c r="P749" s="6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>
        <v>1</v>
      </c>
      <c r="T749" s="11">
        <f t="shared" si="70"/>
        <v>41988.340497685182</v>
      </c>
      <c r="U749" s="11">
        <f t="shared" si="71"/>
        <v>42019.245833333327</v>
      </c>
    </row>
    <row r="750" spans="1:21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6"/>
        <v>1.0024999999999999</v>
      </c>
      <c r="P750" s="6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>
        <v>1</v>
      </c>
      <c r="T750" s="11">
        <f t="shared" si="70"/>
        <v>41831.638495370367</v>
      </c>
      <c r="U750" s="11">
        <f t="shared" si="71"/>
        <v>41861.638495370367</v>
      </c>
    </row>
    <row r="751" spans="1:21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6"/>
        <v>1.0556000000000001</v>
      </c>
      <c r="P751" s="6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>
        <v>1</v>
      </c>
      <c r="T751" s="11">
        <f t="shared" si="70"/>
        <v>42733.732986111114</v>
      </c>
      <c r="U751" s="11">
        <f t="shared" si="71"/>
        <v>42763.732986111114</v>
      </c>
    </row>
    <row r="752" spans="1:21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6"/>
        <v>1.0258775877587758</v>
      </c>
      <c r="P752" s="6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>
        <v>1</v>
      </c>
      <c r="T752" s="11">
        <f t="shared" si="70"/>
        <v>41299.669814814813</v>
      </c>
      <c r="U752" s="11">
        <f t="shared" si="71"/>
        <v>41329.669814814813</v>
      </c>
    </row>
    <row r="753" spans="1:21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6"/>
        <v>1.1850000000000001</v>
      </c>
      <c r="P753" s="6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>
        <v>1</v>
      </c>
      <c r="T753" s="11">
        <f t="shared" si="70"/>
        <v>40713.422164351847</v>
      </c>
      <c r="U753" s="11">
        <f t="shared" si="71"/>
        <v>40759.422164351847</v>
      </c>
    </row>
    <row r="754" spans="1:21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6"/>
        <v>1.117</v>
      </c>
      <c r="P754" s="6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>
        <v>1</v>
      </c>
      <c r="T754" s="11">
        <f t="shared" si="70"/>
        <v>42639.213159722225</v>
      </c>
      <c r="U754" s="11">
        <f t="shared" si="71"/>
        <v>42659.249999999993</v>
      </c>
    </row>
    <row r="755" spans="1:21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6"/>
        <v>1.28</v>
      </c>
      <c r="P755" s="6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>
        <v>1</v>
      </c>
      <c r="T755" s="11">
        <f t="shared" si="70"/>
        <v>42019.381840277776</v>
      </c>
      <c r="U755" s="11">
        <f t="shared" si="71"/>
        <v>42049.381840277776</v>
      </c>
    </row>
    <row r="756" spans="1:21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6"/>
        <v>1.0375000000000001</v>
      </c>
      <c r="P756" s="6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>
        <v>1</v>
      </c>
      <c r="T756" s="11">
        <f t="shared" si="70"/>
        <v>41249.54075231481</v>
      </c>
      <c r="U756" s="11">
        <f t="shared" si="71"/>
        <v>41279.54075231481</v>
      </c>
    </row>
    <row r="757" spans="1:21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6"/>
        <v>1.0190760000000001</v>
      </c>
      <c r="P757" s="6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>
        <v>1</v>
      </c>
      <c r="T757" s="11">
        <f t="shared" si="70"/>
        <v>41383.396724537037</v>
      </c>
      <c r="U757" s="11">
        <f t="shared" si="71"/>
        <v>41413.820138888885</v>
      </c>
    </row>
    <row r="758" spans="1:21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6"/>
        <v>1.177142857142857</v>
      </c>
      <c r="P758" s="6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>
        <v>1</v>
      </c>
      <c r="T758" s="11">
        <f t="shared" si="70"/>
        <v>40590.558553240735</v>
      </c>
      <c r="U758" s="11">
        <f t="shared" si="71"/>
        <v>40651.516886574071</v>
      </c>
    </row>
    <row r="759" spans="1:21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6"/>
        <v>2.38</v>
      </c>
      <c r="P759" s="6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>
        <v>1</v>
      </c>
      <c r="T759" s="11">
        <f t="shared" si="70"/>
        <v>41234.846226851849</v>
      </c>
      <c r="U759" s="11">
        <f t="shared" si="71"/>
        <v>41248.846226851849</v>
      </c>
    </row>
    <row r="760" spans="1:21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6"/>
        <v>1.02</v>
      </c>
      <c r="P760" s="6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>
        <v>1</v>
      </c>
      <c r="T760" s="11">
        <f t="shared" si="70"/>
        <v>40429.628101851849</v>
      </c>
      <c r="U760" s="11">
        <f t="shared" si="71"/>
        <v>40459.628101851849</v>
      </c>
    </row>
    <row r="761" spans="1:21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6"/>
        <v>1.0192000000000001</v>
      </c>
      <c r="P761" s="6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>
        <v>1</v>
      </c>
      <c r="T761" s="11">
        <f t="shared" si="70"/>
        <v>41789.121979166666</v>
      </c>
      <c r="U761" s="11">
        <f t="shared" si="71"/>
        <v>41829.121979166666</v>
      </c>
    </row>
    <row r="762" spans="1:21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6"/>
        <v>0</v>
      </c>
      <c r="P762" s="6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>
        <v>1</v>
      </c>
      <c r="T762" s="11">
        <f t="shared" si="70"/>
        <v>42670.555706018517</v>
      </c>
      <c r="U762" s="11">
        <f t="shared" si="71"/>
        <v>42700.597372685181</v>
      </c>
    </row>
    <row r="763" spans="1:21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6"/>
        <v>4.7E-2</v>
      </c>
      <c r="P763" s="6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>
        <v>1</v>
      </c>
      <c r="T763" s="11">
        <f t="shared" si="70"/>
        <v>41642.543124999997</v>
      </c>
      <c r="U763" s="11">
        <f t="shared" si="71"/>
        <v>41672.543124999997</v>
      </c>
    </row>
    <row r="764" spans="1:21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6"/>
        <v>0</v>
      </c>
      <c r="P764" s="6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>
        <v>1</v>
      </c>
      <c r="T764" s="11">
        <f t="shared" si="70"/>
        <v>42690.65011574074</v>
      </c>
      <c r="U764" s="11">
        <f t="shared" si="71"/>
        <v>42708.041666666664</v>
      </c>
    </row>
    <row r="765" spans="1:21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6"/>
        <v>1.1655011655011655E-3</v>
      </c>
      <c r="P765" s="6">
        <f t="shared" si="67"/>
        <v>5</v>
      </c>
      <c r="Q765" t="str">
        <f t="shared" si="68"/>
        <v>publishing</v>
      </c>
      <c r="R765" t="str">
        <f t="shared" si="69"/>
        <v>fiction</v>
      </c>
      <c r="S765">
        <v>1</v>
      </c>
      <c r="T765" s="11">
        <f t="shared" si="70"/>
        <v>41471.238518518512</v>
      </c>
      <c r="U765" s="11">
        <f t="shared" si="71"/>
        <v>41501.238518518512</v>
      </c>
    </row>
    <row r="766" spans="1:21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6"/>
        <v>0</v>
      </c>
      <c r="P766" s="6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>
        <v>1</v>
      </c>
      <c r="T766" s="11">
        <f t="shared" si="70"/>
        <v>42226.964826388888</v>
      </c>
      <c r="U766" s="11">
        <f t="shared" si="71"/>
        <v>42256.964826388888</v>
      </c>
    </row>
    <row r="767" spans="1:21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6"/>
        <v>0.36014285714285715</v>
      </c>
      <c r="P767" s="6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>
        <v>1</v>
      </c>
      <c r="T767" s="11">
        <f t="shared" si="70"/>
        <v>41901.334305555552</v>
      </c>
      <c r="U767" s="11">
        <f t="shared" si="71"/>
        <v>41931.334305555552</v>
      </c>
    </row>
    <row r="768" spans="1:21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6"/>
        <v>0</v>
      </c>
      <c r="P768" s="6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>
        <v>1</v>
      </c>
      <c r="T768" s="11">
        <f t="shared" si="70"/>
        <v>42021.57503472222</v>
      </c>
      <c r="U768" s="11">
        <f t="shared" si="71"/>
        <v>42051.57503472222</v>
      </c>
    </row>
    <row r="769" spans="1:21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6"/>
        <v>3.5400000000000001E-2</v>
      </c>
      <c r="P769" s="6">
        <f t="shared" si="67"/>
        <v>59</v>
      </c>
      <c r="Q769" t="str">
        <f t="shared" si="68"/>
        <v>publishing</v>
      </c>
      <c r="R769" t="str">
        <f t="shared" si="69"/>
        <v>fiction</v>
      </c>
      <c r="S769">
        <v>1</v>
      </c>
      <c r="T769" s="11">
        <f t="shared" si="70"/>
        <v>42114.935300925928</v>
      </c>
      <c r="U769" s="11">
        <f t="shared" si="71"/>
        <v>42144.935300925928</v>
      </c>
    </row>
    <row r="770" spans="1:21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6"/>
        <v>0</v>
      </c>
      <c r="P770" s="6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>
        <v>1</v>
      </c>
      <c r="T770" s="11">
        <f t="shared" si="70"/>
        <v>41593.998726851853</v>
      </c>
      <c r="U770" s="11">
        <f t="shared" si="71"/>
        <v>41623.998726851853</v>
      </c>
    </row>
    <row r="771" spans="1:21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2">E771/D771</f>
        <v>0.41399999999999998</v>
      </c>
      <c r="P771" s="6">
        <f t="shared" ref="P771:P834" si="73">E771/L771</f>
        <v>31.846153846153847</v>
      </c>
      <c r="Q771" t="str">
        <f t="shared" ref="Q771:Q834" si="74">LEFT(N771,FIND("/",N771)-1)</f>
        <v>publishing</v>
      </c>
      <c r="R771" t="str">
        <f t="shared" ref="R771:R834" si="75">RIGHT(N771,LEN(N771)-FIND("/",N771))</f>
        <v>fiction</v>
      </c>
      <c r="S771">
        <v>1</v>
      </c>
      <c r="T771" s="11">
        <f t="shared" ref="T771:T834" si="76">(((J771/60)/60)/24)+DATE(1970,1,1)+(-5/24)</f>
        <v>41604.788124999999</v>
      </c>
      <c r="U771" s="11">
        <f t="shared" ref="U771:U834" si="77">(((I771/60)/60)/24)+DATE(1970,1,1)+(-5/24)</f>
        <v>41634.788124999999</v>
      </c>
    </row>
    <row r="772" spans="1:21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2"/>
        <v>0</v>
      </c>
      <c r="P772" s="6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>
        <v>1</v>
      </c>
      <c r="T772" s="11">
        <f t="shared" si="76"/>
        <v>41289.791307870371</v>
      </c>
      <c r="U772" s="11">
        <f t="shared" si="77"/>
        <v>41329.791307870371</v>
      </c>
    </row>
    <row r="773" spans="1:21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2"/>
        <v>2.631578947368421E-4</v>
      </c>
      <c r="P773" s="6">
        <f t="shared" si="73"/>
        <v>10</v>
      </c>
      <c r="Q773" t="str">
        <f t="shared" si="74"/>
        <v>publishing</v>
      </c>
      <c r="R773" t="str">
        <f t="shared" si="75"/>
        <v>fiction</v>
      </c>
      <c r="S773">
        <v>1</v>
      </c>
      <c r="T773" s="11">
        <f t="shared" si="76"/>
        <v>42349.615763888891</v>
      </c>
      <c r="U773" s="11">
        <f t="shared" si="77"/>
        <v>42399.615763888891</v>
      </c>
    </row>
    <row r="774" spans="1:21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2"/>
        <v>3.3333333333333333E-2</v>
      </c>
      <c r="P774" s="6">
        <f t="shared" si="73"/>
        <v>50</v>
      </c>
      <c r="Q774" t="str">
        <f t="shared" si="74"/>
        <v>publishing</v>
      </c>
      <c r="R774" t="str">
        <f t="shared" si="75"/>
        <v>fiction</v>
      </c>
      <c r="S774">
        <v>1</v>
      </c>
      <c r="T774" s="11">
        <f t="shared" si="76"/>
        <v>40067.848599537036</v>
      </c>
      <c r="U774" s="11">
        <f t="shared" si="77"/>
        <v>40117.957638888889</v>
      </c>
    </row>
    <row r="775" spans="1:21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2"/>
        <v>8.5129023676509714E-3</v>
      </c>
      <c r="P775" s="6">
        <f t="shared" si="73"/>
        <v>16</v>
      </c>
      <c r="Q775" t="str">
        <f t="shared" si="74"/>
        <v>publishing</v>
      </c>
      <c r="R775" t="str">
        <f t="shared" si="75"/>
        <v>fiction</v>
      </c>
      <c r="S775">
        <v>1</v>
      </c>
      <c r="T775" s="11">
        <f t="shared" si="76"/>
        <v>42100.527604166658</v>
      </c>
      <c r="U775" s="11">
        <f t="shared" si="77"/>
        <v>42134.750694444439</v>
      </c>
    </row>
    <row r="776" spans="1:21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2"/>
        <v>0.70199999999999996</v>
      </c>
      <c r="P776" s="6">
        <f t="shared" si="73"/>
        <v>39</v>
      </c>
      <c r="Q776" t="str">
        <f t="shared" si="74"/>
        <v>publishing</v>
      </c>
      <c r="R776" t="str">
        <f t="shared" si="75"/>
        <v>fiction</v>
      </c>
      <c r="S776">
        <v>1</v>
      </c>
      <c r="T776" s="11">
        <f t="shared" si="76"/>
        <v>41663.571967592587</v>
      </c>
      <c r="U776" s="11">
        <f t="shared" si="77"/>
        <v>41693.571967592587</v>
      </c>
    </row>
    <row r="777" spans="1:21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2"/>
        <v>1.7000000000000001E-2</v>
      </c>
      <c r="P777" s="6">
        <f t="shared" si="73"/>
        <v>34</v>
      </c>
      <c r="Q777" t="str">
        <f t="shared" si="74"/>
        <v>publishing</v>
      </c>
      <c r="R777" t="str">
        <f t="shared" si="75"/>
        <v>fiction</v>
      </c>
      <c r="S777">
        <v>1</v>
      </c>
      <c r="T777" s="11">
        <f t="shared" si="76"/>
        <v>40862.851793981477</v>
      </c>
      <c r="U777" s="11">
        <f t="shared" si="77"/>
        <v>40892.851793981477</v>
      </c>
    </row>
    <row r="778" spans="1:21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2"/>
        <v>0.51400000000000001</v>
      </c>
      <c r="P778" s="6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>
        <v>1</v>
      </c>
      <c r="T778" s="11">
        <f t="shared" si="76"/>
        <v>42250.477372685178</v>
      </c>
      <c r="U778" s="11">
        <f t="shared" si="77"/>
        <v>42287.999999999993</v>
      </c>
    </row>
    <row r="779" spans="1:21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2"/>
        <v>7.0000000000000001E-3</v>
      </c>
      <c r="P779" s="6">
        <f t="shared" si="73"/>
        <v>7</v>
      </c>
      <c r="Q779" t="str">
        <f t="shared" si="74"/>
        <v>publishing</v>
      </c>
      <c r="R779" t="str">
        <f t="shared" si="75"/>
        <v>fiction</v>
      </c>
      <c r="S779">
        <v>1</v>
      </c>
      <c r="T779" s="11">
        <f t="shared" si="76"/>
        <v>41456.772881944438</v>
      </c>
      <c r="U779" s="11">
        <f t="shared" si="77"/>
        <v>41486.772881944438</v>
      </c>
    </row>
    <row r="780" spans="1:21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2"/>
        <v>4.0000000000000001E-3</v>
      </c>
      <c r="P780" s="6">
        <f t="shared" si="73"/>
        <v>2</v>
      </c>
      <c r="Q780" t="str">
        <f t="shared" si="74"/>
        <v>publishing</v>
      </c>
      <c r="R780" t="str">
        <f t="shared" si="75"/>
        <v>fiction</v>
      </c>
      <c r="S780">
        <v>1</v>
      </c>
      <c r="T780" s="11">
        <f t="shared" si="76"/>
        <v>41729.493981481479</v>
      </c>
      <c r="U780" s="11">
        <f t="shared" si="77"/>
        <v>41759.493981481479</v>
      </c>
    </row>
    <row r="781" spans="1:21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2"/>
        <v>2.6666666666666668E-2</v>
      </c>
      <c r="P781" s="6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>
        <v>1</v>
      </c>
      <c r="T781" s="11">
        <f t="shared" si="76"/>
        <v>40436.475752314815</v>
      </c>
      <c r="U781" s="11">
        <f t="shared" si="77"/>
        <v>40465.958333333328</v>
      </c>
    </row>
    <row r="782" spans="1:21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2"/>
        <v>1.04</v>
      </c>
      <c r="P782" s="6">
        <f t="shared" si="73"/>
        <v>38.518518518518519</v>
      </c>
      <c r="Q782" t="str">
        <f t="shared" si="74"/>
        <v>music</v>
      </c>
      <c r="R782" t="str">
        <f t="shared" si="75"/>
        <v>rock</v>
      </c>
      <c r="S782">
        <v>1</v>
      </c>
      <c r="T782" s="11">
        <f t="shared" si="76"/>
        <v>40636.465567129628</v>
      </c>
      <c r="U782" s="11">
        <f t="shared" si="77"/>
        <v>40666.465567129628</v>
      </c>
    </row>
    <row r="783" spans="1:21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2"/>
        <v>1.3315375</v>
      </c>
      <c r="P783" s="6">
        <f t="shared" si="73"/>
        <v>42.609200000000001</v>
      </c>
      <c r="Q783" t="str">
        <f t="shared" si="74"/>
        <v>music</v>
      </c>
      <c r="R783" t="str">
        <f t="shared" si="75"/>
        <v>rock</v>
      </c>
      <c r="S783">
        <v>1</v>
      </c>
      <c r="T783" s="11">
        <f t="shared" si="76"/>
        <v>41402.792523148149</v>
      </c>
      <c r="U783" s="11">
        <f t="shared" si="77"/>
        <v>41432.792523148149</v>
      </c>
    </row>
    <row r="784" spans="1:21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2"/>
        <v>1</v>
      </c>
      <c r="P784" s="6">
        <f t="shared" si="73"/>
        <v>50</v>
      </c>
      <c r="Q784" t="str">
        <f t="shared" si="74"/>
        <v>music</v>
      </c>
      <c r="R784" t="str">
        <f t="shared" si="75"/>
        <v>rock</v>
      </c>
      <c r="S784">
        <v>1</v>
      </c>
      <c r="T784" s="11">
        <f t="shared" si="76"/>
        <v>41116.549791666665</v>
      </c>
      <c r="U784" s="11">
        <f t="shared" si="77"/>
        <v>41146.549791666665</v>
      </c>
    </row>
    <row r="785" spans="1:21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2"/>
        <v>1.4813333333333334</v>
      </c>
      <c r="P785" s="6">
        <f t="shared" si="73"/>
        <v>63.485714285714288</v>
      </c>
      <c r="Q785" t="str">
        <f t="shared" si="74"/>
        <v>music</v>
      </c>
      <c r="R785" t="str">
        <f t="shared" si="75"/>
        <v>rock</v>
      </c>
      <c r="S785">
        <v>1</v>
      </c>
      <c r="T785" s="11">
        <f t="shared" si="76"/>
        <v>40987.565381944441</v>
      </c>
      <c r="U785" s="11">
        <f t="shared" si="77"/>
        <v>41026.708333333328</v>
      </c>
    </row>
    <row r="786" spans="1:21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2"/>
        <v>1.0249999999999999</v>
      </c>
      <c r="P786" s="6">
        <f t="shared" si="73"/>
        <v>102.5</v>
      </c>
      <c r="Q786" t="str">
        <f t="shared" si="74"/>
        <v>music</v>
      </c>
      <c r="R786" t="str">
        <f t="shared" si="75"/>
        <v>rock</v>
      </c>
      <c r="S786">
        <v>1</v>
      </c>
      <c r="T786" s="11">
        <f t="shared" si="76"/>
        <v>41674.941192129627</v>
      </c>
      <c r="U786" s="11">
        <f t="shared" si="77"/>
        <v>41714.899525462963</v>
      </c>
    </row>
    <row r="787" spans="1:21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2"/>
        <v>1.8062799999999999</v>
      </c>
      <c r="P787" s="6">
        <f t="shared" si="73"/>
        <v>31.142758620689655</v>
      </c>
      <c r="Q787" t="str">
        <f t="shared" si="74"/>
        <v>music</v>
      </c>
      <c r="R787" t="str">
        <f t="shared" si="75"/>
        <v>rock</v>
      </c>
      <c r="S787">
        <v>1</v>
      </c>
      <c r="T787" s="11">
        <f t="shared" si="76"/>
        <v>41303.385590277772</v>
      </c>
      <c r="U787" s="11">
        <f t="shared" si="77"/>
        <v>41333.385590277772</v>
      </c>
    </row>
    <row r="788" spans="1:21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2"/>
        <v>1.4279999999999999</v>
      </c>
      <c r="P788" s="6">
        <f t="shared" si="73"/>
        <v>162.27272727272728</v>
      </c>
      <c r="Q788" t="str">
        <f t="shared" si="74"/>
        <v>music</v>
      </c>
      <c r="R788" t="str">
        <f t="shared" si="75"/>
        <v>rock</v>
      </c>
      <c r="S788">
        <v>1</v>
      </c>
      <c r="T788" s="11">
        <f t="shared" si="76"/>
        <v>40982.847615740735</v>
      </c>
      <c r="U788" s="11">
        <f t="shared" si="77"/>
        <v>41040.44930555555</v>
      </c>
    </row>
    <row r="789" spans="1:21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2"/>
        <v>1.1416666666666666</v>
      </c>
      <c r="P789" s="6">
        <f t="shared" si="73"/>
        <v>80.588235294117652</v>
      </c>
      <c r="Q789" t="str">
        <f t="shared" si="74"/>
        <v>music</v>
      </c>
      <c r="R789" t="str">
        <f t="shared" si="75"/>
        <v>rock</v>
      </c>
      <c r="S789">
        <v>1</v>
      </c>
      <c r="T789" s="11">
        <f t="shared" si="76"/>
        <v>41549.419282407405</v>
      </c>
      <c r="U789" s="11">
        <f t="shared" si="77"/>
        <v>41579.419282407405</v>
      </c>
    </row>
    <row r="790" spans="1:21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2"/>
        <v>2.03505</v>
      </c>
      <c r="P790" s="6">
        <f t="shared" si="73"/>
        <v>59.85441176470588</v>
      </c>
      <c r="Q790" t="str">
        <f t="shared" si="74"/>
        <v>music</v>
      </c>
      <c r="R790" t="str">
        <f t="shared" si="75"/>
        <v>rock</v>
      </c>
      <c r="S790">
        <v>1</v>
      </c>
      <c r="T790" s="11">
        <f t="shared" si="76"/>
        <v>41058.798472222217</v>
      </c>
      <c r="U790" s="11">
        <f t="shared" si="77"/>
        <v>41096.957638888889</v>
      </c>
    </row>
    <row r="791" spans="1:21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2"/>
        <v>1.0941176470588236</v>
      </c>
      <c r="P791" s="6">
        <f t="shared" si="73"/>
        <v>132.85714285714286</v>
      </c>
      <c r="Q791" t="str">
        <f t="shared" si="74"/>
        <v>music</v>
      </c>
      <c r="R791" t="str">
        <f t="shared" si="75"/>
        <v>rock</v>
      </c>
      <c r="S791">
        <v>1</v>
      </c>
      <c r="T791" s="11">
        <f t="shared" si="76"/>
        <v>41276.977777777778</v>
      </c>
      <c r="U791" s="11">
        <f t="shared" si="77"/>
        <v>41295.124305555553</v>
      </c>
    </row>
    <row r="792" spans="1:21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2"/>
        <v>1.443746</v>
      </c>
      <c r="P792" s="6">
        <f t="shared" si="73"/>
        <v>92.547820512820508</v>
      </c>
      <c r="Q792" t="str">
        <f t="shared" si="74"/>
        <v>music</v>
      </c>
      <c r="R792" t="str">
        <f t="shared" si="75"/>
        <v>rock</v>
      </c>
      <c r="S792">
        <v>1</v>
      </c>
      <c r="T792" s="11">
        <f t="shared" si="76"/>
        <v>41275.839571759258</v>
      </c>
      <c r="U792" s="11">
        <f t="shared" si="77"/>
        <v>41305.839571759258</v>
      </c>
    </row>
    <row r="793" spans="1:21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2"/>
        <v>1.0386666666666666</v>
      </c>
      <c r="P793" s="6">
        <f t="shared" si="73"/>
        <v>60.859375</v>
      </c>
      <c r="Q793" t="str">
        <f t="shared" si="74"/>
        <v>music</v>
      </c>
      <c r="R793" t="str">
        <f t="shared" si="75"/>
        <v>rock</v>
      </c>
      <c r="S793">
        <v>1</v>
      </c>
      <c r="T793" s="11">
        <f t="shared" si="76"/>
        <v>41557.572291666664</v>
      </c>
      <c r="U793" s="11">
        <f t="shared" si="77"/>
        <v>41591.040972222218</v>
      </c>
    </row>
    <row r="794" spans="1:21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2"/>
        <v>1.0044440000000001</v>
      </c>
      <c r="P794" s="6">
        <f t="shared" si="73"/>
        <v>41.851833333333339</v>
      </c>
      <c r="Q794" t="str">
        <f t="shared" si="74"/>
        <v>music</v>
      </c>
      <c r="R794" t="str">
        <f t="shared" si="75"/>
        <v>rock</v>
      </c>
      <c r="S794">
        <v>1</v>
      </c>
      <c r="T794" s="11">
        <f t="shared" si="76"/>
        <v>41555.665312500001</v>
      </c>
      <c r="U794" s="11">
        <f t="shared" si="77"/>
        <v>41585.706979166665</v>
      </c>
    </row>
    <row r="795" spans="1:21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2"/>
        <v>1.0277927272727272</v>
      </c>
      <c r="P795" s="6">
        <f t="shared" si="73"/>
        <v>88.325937499999995</v>
      </c>
      <c r="Q795" t="str">
        <f t="shared" si="74"/>
        <v>music</v>
      </c>
      <c r="R795" t="str">
        <f t="shared" si="75"/>
        <v>rock</v>
      </c>
      <c r="S795">
        <v>1</v>
      </c>
      <c r="T795" s="11">
        <f t="shared" si="76"/>
        <v>41442.532916666663</v>
      </c>
      <c r="U795" s="11">
        <f t="shared" si="77"/>
        <v>41457.999305555553</v>
      </c>
    </row>
    <row r="796" spans="1:21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2"/>
        <v>1.0531250000000001</v>
      </c>
      <c r="P796" s="6">
        <f t="shared" si="73"/>
        <v>158.96226415094338</v>
      </c>
      <c r="Q796" t="str">
        <f t="shared" si="74"/>
        <v>music</v>
      </c>
      <c r="R796" t="str">
        <f t="shared" si="75"/>
        <v>rock</v>
      </c>
      <c r="S796">
        <v>1</v>
      </c>
      <c r="T796" s="11">
        <f t="shared" si="76"/>
        <v>40735.906678240739</v>
      </c>
      <c r="U796" s="11">
        <f t="shared" si="77"/>
        <v>40791.504166666666</v>
      </c>
    </row>
    <row r="797" spans="1:21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2"/>
        <v>1.1178571428571429</v>
      </c>
      <c r="P797" s="6">
        <f t="shared" si="73"/>
        <v>85.054347826086953</v>
      </c>
      <c r="Q797" t="str">
        <f t="shared" si="74"/>
        <v>music</v>
      </c>
      <c r="R797" t="str">
        <f t="shared" si="75"/>
        <v>rock</v>
      </c>
      <c r="S797">
        <v>1</v>
      </c>
      <c r="T797" s="11">
        <f t="shared" si="76"/>
        <v>40963.404699074068</v>
      </c>
      <c r="U797" s="11">
        <f t="shared" si="77"/>
        <v>41005.999305555553</v>
      </c>
    </row>
    <row r="798" spans="1:21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2"/>
        <v>1.0135000000000001</v>
      </c>
      <c r="P798" s="6">
        <f t="shared" si="73"/>
        <v>112.61111111111111</v>
      </c>
      <c r="Q798" t="str">
        <f t="shared" si="74"/>
        <v>music</v>
      </c>
      <c r="R798" t="str">
        <f t="shared" si="75"/>
        <v>rock</v>
      </c>
      <c r="S798">
        <v>1</v>
      </c>
      <c r="T798" s="11">
        <f t="shared" si="76"/>
        <v>41502.674594907403</v>
      </c>
      <c r="U798" s="11">
        <f t="shared" si="77"/>
        <v>41532.673611111109</v>
      </c>
    </row>
    <row r="799" spans="1:21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2"/>
        <v>1.0753333333333333</v>
      </c>
      <c r="P799" s="6">
        <f t="shared" si="73"/>
        <v>45.436619718309856</v>
      </c>
      <c r="Q799" t="str">
        <f t="shared" si="74"/>
        <v>music</v>
      </c>
      <c r="R799" t="str">
        <f t="shared" si="75"/>
        <v>rock</v>
      </c>
      <c r="S799">
        <v>1</v>
      </c>
      <c r="T799" s="11">
        <f t="shared" si="76"/>
        <v>40996.785740740735</v>
      </c>
      <c r="U799" s="11">
        <f t="shared" si="77"/>
        <v>41027.958333333328</v>
      </c>
    </row>
    <row r="800" spans="1:21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2"/>
        <v>1.1488571428571428</v>
      </c>
      <c r="P800" s="6">
        <f t="shared" si="73"/>
        <v>46.218390804597703</v>
      </c>
      <c r="Q800" t="str">
        <f t="shared" si="74"/>
        <v>music</v>
      </c>
      <c r="R800" t="str">
        <f t="shared" si="75"/>
        <v>rock</v>
      </c>
      <c r="S800">
        <v>1</v>
      </c>
      <c r="T800" s="11">
        <f t="shared" si="76"/>
        <v>41882.381793981483</v>
      </c>
      <c r="U800" s="11">
        <f t="shared" si="77"/>
        <v>41912.381793981483</v>
      </c>
    </row>
    <row r="801" spans="1:21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2"/>
        <v>1.0002</v>
      </c>
      <c r="P801" s="6">
        <f t="shared" si="73"/>
        <v>178.60714285714286</v>
      </c>
      <c r="Q801" t="str">
        <f t="shared" si="74"/>
        <v>music</v>
      </c>
      <c r="R801" t="str">
        <f t="shared" si="75"/>
        <v>rock</v>
      </c>
      <c r="S801">
        <v>1</v>
      </c>
      <c r="T801" s="11">
        <f t="shared" si="76"/>
        <v>40996.458865740737</v>
      </c>
      <c r="U801" s="11">
        <f t="shared" si="77"/>
        <v>41026.458865740737</v>
      </c>
    </row>
    <row r="802" spans="1:21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2"/>
        <v>1.5213333333333334</v>
      </c>
      <c r="P802" s="6">
        <f t="shared" si="73"/>
        <v>40.75</v>
      </c>
      <c r="Q802" t="str">
        <f t="shared" si="74"/>
        <v>music</v>
      </c>
      <c r="R802" t="str">
        <f t="shared" si="75"/>
        <v>rock</v>
      </c>
      <c r="S802">
        <v>1</v>
      </c>
      <c r="T802" s="11">
        <f t="shared" si="76"/>
        <v>41863.225162037037</v>
      </c>
      <c r="U802" s="11">
        <f t="shared" si="77"/>
        <v>41893.225162037037</v>
      </c>
    </row>
    <row r="803" spans="1:21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2"/>
        <v>1.1152149999999998</v>
      </c>
      <c r="P803" s="6">
        <f t="shared" si="73"/>
        <v>43.733921568627444</v>
      </c>
      <c r="Q803" t="str">
        <f t="shared" si="74"/>
        <v>music</v>
      </c>
      <c r="R803" t="str">
        <f t="shared" si="75"/>
        <v>rock</v>
      </c>
      <c r="S803">
        <v>1</v>
      </c>
      <c r="T803" s="11">
        <f t="shared" si="76"/>
        <v>40695.587037037032</v>
      </c>
      <c r="U803" s="11">
        <f t="shared" si="77"/>
        <v>40725.587037037032</v>
      </c>
    </row>
    <row r="804" spans="1:21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2"/>
        <v>1.0133333333333334</v>
      </c>
      <c r="P804" s="6">
        <f t="shared" si="73"/>
        <v>81.066666666666663</v>
      </c>
      <c r="Q804" t="str">
        <f t="shared" si="74"/>
        <v>music</v>
      </c>
      <c r="R804" t="str">
        <f t="shared" si="75"/>
        <v>rock</v>
      </c>
      <c r="S804">
        <v>1</v>
      </c>
      <c r="T804" s="11">
        <f t="shared" si="76"/>
        <v>41122.813935185186</v>
      </c>
      <c r="U804" s="11">
        <f t="shared" si="77"/>
        <v>41168.961805555555</v>
      </c>
    </row>
    <row r="805" spans="1:21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2"/>
        <v>1.232608695652174</v>
      </c>
      <c r="P805" s="6">
        <f t="shared" si="73"/>
        <v>74.60526315789474</v>
      </c>
      <c r="Q805" t="str">
        <f t="shared" si="74"/>
        <v>music</v>
      </c>
      <c r="R805" t="str">
        <f t="shared" si="75"/>
        <v>rock</v>
      </c>
      <c r="S805">
        <v>1</v>
      </c>
      <c r="T805" s="11">
        <f t="shared" si="76"/>
        <v>40665.741643518515</v>
      </c>
      <c r="U805" s="11">
        <f t="shared" si="77"/>
        <v>40691.833333333328</v>
      </c>
    </row>
    <row r="806" spans="1:21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2"/>
        <v>1</v>
      </c>
      <c r="P806" s="6">
        <f t="shared" si="73"/>
        <v>305.55555555555554</v>
      </c>
      <c r="Q806" t="str">
        <f t="shared" si="74"/>
        <v>music</v>
      </c>
      <c r="R806" t="str">
        <f t="shared" si="75"/>
        <v>rock</v>
      </c>
      <c r="S806">
        <v>1</v>
      </c>
      <c r="T806" s="11">
        <f t="shared" si="76"/>
        <v>40729.897291666668</v>
      </c>
      <c r="U806" s="11">
        <f t="shared" si="77"/>
        <v>40746.957638888889</v>
      </c>
    </row>
    <row r="807" spans="1:21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2"/>
        <v>1.05</v>
      </c>
      <c r="P807" s="6">
        <f t="shared" si="73"/>
        <v>58.333333333333336</v>
      </c>
      <c r="Q807" t="str">
        <f t="shared" si="74"/>
        <v>music</v>
      </c>
      <c r="R807" t="str">
        <f t="shared" si="75"/>
        <v>rock</v>
      </c>
      <c r="S807">
        <v>1</v>
      </c>
      <c r="T807" s="11">
        <f t="shared" si="76"/>
        <v>40690.614722222221</v>
      </c>
      <c r="U807" s="11">
        <f t="shared" si="77"/>
        <v>40740.75</v>
      </c>
    </row>
    <row r="808" spans="1:21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2"/>
        <v>1.0443750000000001</v>
      </c>
      <c r="P808" s="6">
        <f t="shared" si="73"/>
        <v>117.67605633802818</v>
      </c>
      <c r="Q808" t="str">
        <f t="shared" si="74"/>
        <v>music</v>
      </c>
      <c r="R808" t="str">
        <f t="shared" si="75"/>
        <v>rock</v>
      </c>
      <c r="S808">
        <v>1</v>
      </c>
      <c r="T808" s="11">
        <f t="shared" si="76"/>
        <v>40763.483090277776</v>
      </c>
      <c r="U808" s="11">
        <f t="shared" si="77"/>
        <v>40793.483090277776</v>
      </c>
    </row>
    <row r="809" spans="1:21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2"/>
        <v>1.05125</v>
      </c>
      <c r="P809" s="6">
        <f t="shared" si="73"/>
        <v>73.771929824561397</v>
      </c>
      <c r="Q809" t="str">
        <f t="shared" si="74"/>
        <v>music</v>
      </c>
      <c r="R809" t="str">
        <f t="shared" si="75"/>
        <v>rock</v>
      </c>
      <c r="S809">
        <v>1</v>
      </c>
      <c r="T809" s="11">
        <f t="shared" si="76"/>
        <v>42759.420266203706</v>
      </c>
      <c r="U809" s="11">
        <f t="shared" si="77"/>
        <v>42794.874999999993</v>
      </c>
    </row>
    <row r="810" spans="1:21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2"/>
        <v>1</v>
      </c>
      <c r="P810" s="6">
        <f t="shared" si="73"/>
        <v>104.65116279069767</v>
      </c>
      <c r="Q810" t="str">
        <f t="shared" si="74"/>
        <v>music</v>
      </c>
      <c r="R810" t="str">
        <f t="shared" si="75"/>
        <v>rock</v>
      </c>
      <c r="S810">
        <v>1</v>
      </c>
      <c r="T810" s="11">
        <f t="shared" si="76"/>
        <v>41961.892199074071</v>
      </c>
      <c r="U810" s="11">
        <f t="shared" si="77"/>
        <v>41994.999305555553</v>
      </c>
    </row>
    <row r="811" spans="1:21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2"/>
        <v>1.03775</v>
      </c>
      <c r="P811" s="6">
        <f t="shared" si="73"/>
        <v>79.82692307692308</v>
      </c>
      <c r="Q811" t="str">
        <f t="shared" si="74"/>
        <v>music</v>
      </c>
      <c r="R811" t="str">
        <f t="shared" si="75"/>
        <v>rock</v>
      </c>
      <c r="S811">
        <v>1</v>
      </c>
      <c r="T811" s="11">
        <f t="shared" si="76"/>
        <v>41628.625347222223</v>
      </c>
      <c r="U811" s="11">
        <f t="shared" si="77"/>
        <v>41658.625347222223</v>
      </c>
    </row>
    <row r="812" spans="1:21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2"/>
        <v>1.05</v>
      </c>
      <c r="P812" s="6">
        <f t="shared" si="73"/>
        <v>58.333333333333336</v>
      </c>
      <c r="Q812" t="str">
        <f t="shared" si="74"/>
        <v>music</v>
      </c>
      <c r="R812" t="str">
        <f t="shared" si="75"/>
        <v>rock</v>
      </c>
      <c r="S812">
        <v>1</v>
      </c>
      <c r="T812" s="11">
        <f t="shared" si="76"/>
        <v>41122.847939814812</v>
      </c>
      <c r="U812" s="11">
        <f t="shared" si="77"/>
        <v>41152.847939814812</v>
      </c>
    </row>
    <row r="813" spans="1:21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2"/>
        <v>1.04</v>
      </c>
      <c r="P813" s="6">
        <f t="shared" si="73"/>
        <v>86.666666666666671</v>
      </c>
      <c r="Q813" t="str">
        <f t="shared" si="74"/>
        <v>music</v>
      </c>
      <c r="R813" t="str">
        <f t="shared" si="75"/>
        <v>rock</v>
      </c>
      <c r="S813">
        <v>1</v>
      </c>
      <c r="T813" s="11">
        <f t="shared" si="76"/>
        <v>41443.435208333329</v>
      </c>
      <c r="U813" s="11">
        <f t="shared" si="77"/>
        <v>41465.494444444441</v>
      </c>
    </row>
    <row r="814" spans="1:21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2"/>
        <v>1.5183333333333333</v>
      </c>
      <c r="P814" s="6">
        <f t="shared" si="73"/>
        <v>27.606060606060606</v>
      </c>
      <c r="Q814" t="str">
        <f t="shared" si="74"/>
        <v>music</v>
      </c>
      <c r="R814" t="str">
        <f t="shared" si="75"/>
        <v>rock</v>
      </c>
      <c r="S814">
        <v>1</v>
      </c>
      <c r="T814" s="11">
        <f t="shared" si="76"/>
        <v>41281.809629629628</v>
      </c>
      <c r="U814" s="11">
        <f t="shared" si="77"/>
        <v>41334.373611111107</v>
      </c>
    </row>
    <row r="815" spans="1:21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2"/>
        <v>1.59996</v>
      </c>
      <c r="P815" s="6">
        <f t="shared" si="73"/>
        <v>24.999375000000001</v>
      </c>
      <c r="Q815" t="str">
        <f t="shared" si="74"/>
        <v>music</v>
      </c>
      <c r="R815" t="str">
        <f t="shared" si="75"/>
        <v>rock</v>
      </c>
      <c r="S815">
        <v>1</v>
      </c>
      <c r="T815" s="11">
        <f t="shared" si="76"/>
        <v>41080.751909722218</v>
      </c>
      <c r="U815" s="11">
        <f t="shared" si="77"/>
        <v>41110.751909722218</v>
      </c>
    </row>
    <row r="816" spans="1:21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2"/>
        <v>1.2729999999999999</v>
      </c>
      <c r="P816" s="6">
        <f t="shared" si="73"/>
        <v>45.464285714285715</v>
      </c>
      <c r="Q816" t="str">
        <f t="shared" si="74"/>
        <v>music</v>
      </c>
      <c r="R816" t="str">
        <f t="shared" si="75"/>
        <v>rock</v>
      </c>
      <c r="S816">
        <v>1</v>
      </c>
      <c r="T816" s="11">
        <f t="shared" si="76"/>
        <v>40679.534733796296</v>
      </c>
      <c r="U816" s="11">
        <f t="shared" si="77"/>
        <v>40694.544444444444</v>
      </c>
    </row>
    <row r="817" spans="1:21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2"/>
        <v>1.07</v>
      </c>
      <c r="P817" s="6">
        <f t="shared" si="73"/>
        <v>99.534883720930239</v>
      </c>
      <c r="Q817" t="str">
        <f t="shared" si="74"/>
        <v>music</v>
      </c>
      <c r="R817" t="str">
        <f t="shared" si="75"/>
        <v>rock</v>
      </c>
      <c r="S817">
        <v>1</v>
      </c>
      <c r="T817" s="11">
        <f t="shared" si="76"/>
        <v>41914.70952546296</v>
      </c>
      <c r="U817" s="11">
        <f t="shared" si="77"/>
        <v>41944.70952546296</v>
      </c>
    </row>
    <row r="818" spans="1:21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2"/>
        <v>1.1512214285714286</v>
      </c>
      <c r="P818" s="6">
        <f t="shared" si="73"/>
        <v>39.31</v>
      </c>
      <c r="Q818" t="str">
        <f t="shared" si="74"/>
        <v>music</v>
      </c>
      <c r="R818" t="str">
        <f t="shared" si="75"/>
        <v>rock</v>
      </c>
      <c r="S818">
        <v>1</v>
      </c>
      <c r="T818" s="11">
        <f t="shared" si="76"/>
        <v>41341.662534722222</v>
      </c>
      <c r="U818" s="11">
        <f t="shared" si="77"/>
        <v>41373.0625</v>
      </c>
    </row>
    <row r="819" spans="1:21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2"/>
        <v>1.3711066666666665</v>
      </c>
      <c r="P819" s="6">
        <f t="shared" si="73"/>
        <v>89.419999999999987</v>
      </c>
      <c r="Q819" t="str">
        <f t="shared" si="74"/>
        <v>music</v>
      </c>
      <c r="R819" t="str">
        <f t="shared" si="75"/>
        <v>rock</v>
      </c>
      <c r="S819">
        <v>1</v>
      </c>
      <c r="T819" s="11">
        <f t="shared" si="76"/>
        <v>40925.391331018516</v>
      </c>
      <c r="U819" s="11">
        <f t="shared" si="77"/>
        <v>40978.999305555553</v>
      </c>
    </row>
    <row r="820" spans="1:21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2"/>
        <v>1.5571428571428572</v>
      </c>
      <c r="P820" s="6">
        <f t="shared" si="73"/>
        <v>28.684210526315791</v>
      </c>
      <c r="Q820" t="str">
        <f t="shared" si="74"/>
        <v>music</v>
      </c>
      <c r="R820" t="str">
        <f t="shared" si="75"/>
        <v>rock</v>
      </c>
      <c r="S820">
        <v>1</v>
      </c>
      <c r="T820" s="11">
        <f t="shared" si="76"/>
        <v>41120.67454861111</v>
      </c>
      <c r="U820" s="11">
        <f t="shared" si="77"/>
        <v>41128.500694444439</v>
      </c>
    </row>
    <row r="821" spans="1:21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2"/>
        <v>1.0874999999999999</v>
      </c>
      <c r="P821" s="6">
        <f t="shared" si="73"/>
        <v>31.071428571428573</v>
      </c>
      <c r="Q821" t="str">
        <f t="shared" si="74"/>
        <v>music</v>
      </c>
      <c r="R821" t="str">
        <f t="shared" si="75"/>
        <v>rock</v>
      </c>
      <c r="S821">
        <v>1</v>
      </c>
      <c r="T821" s="11">
        <f t="shared" si="76"/>
        <v>41619.789976851847</v>
      </c>
      <c r="U821" s="11">
        <f t="shared" si="77"/>
        <v>41628.988888888889</v>
      </c>
    </row>
    <row r="822" spans="1:21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2"/>
        <v>1.3405</v>
      </c>
      <c r="P822" s="6">
        <f t="shared" si="73"/>
        <v>70.55263157894737</v>
      </c>
      <c r="Q822" t="str">
        <f t="shared" si="74"/>
        <v>music</v>
      </c>
      <c r="R822" t="str">
        <f t="shared" si="75"/>
        <v>rock</v>
      </c>
      <c r="S822">
        <v>1</v>
      </c>
      <c r="T822" s="11">
        <f t="shared" si="76"/>
        <v>41768.633587962962</v>
      </c>
      <c r="U822" s="11">
        <f t="shared" si="77"/>
        <v>41799</v>
      </c>
    </row>
    <row r="823" spans="1:21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2"/>
        <v>1</v>
      </c>
      <c r="P823" s="6">
        <f t="shared" si="73"/>
        <v>224.12820512820514</v>
      </c>
      <c r="Q823" t="str">
        <f t="shared" si="74"/>
        <v>music</v>
      </c>
      <c r="R823" t="str">
        <f t="shared" si="75"/>
        <v>rock</v>
      </c>
      <c r="S823">
        <v>1</v>
      </c>
      <c r="T823" s="11">
        <f t="shared" si="76"/>
        <v>42093.71371527778</v>
      </c>
      <c r="U823" s="11">
        <f t="shared" si="77"/>
        <v>42127.959027777775</v>
      </c>
    </row>
    <row r="824" spans="1:21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2"/>
        <v>1.1916666666666667</v>
      </c>
      <c r="P824" s="6">
        <f t="shared" si="73"/>
        <v>51.811594202898547</v>
      </c>
      <c r="Q824" t="str">
        <f t="shared" si="74"/>
        <v>music</v>
      </c>
      <c r="R824" t="str">
        <f t="shared" si="75"/>
        <v>rock</v>
      </c>
      <c r="S824">
        <v>1</v>
      </c>
      <c r="T824" s="11">
        <f t="shared" si="76"/>
        <v>41157.739004629628</v>
      </c>
      <c r="U824" s="11">
        <f t="shared" si="77"/>
        <v>41187.739004629628</v>
      </c>
    </row>
    <row r="825" spans="1:21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2"/>
        <v>1.7949999999999999</v>
      </c>
      <c r="P825" s="6">
        <f t="shared" si="73"/>
        <v>43.515151515151516</v>
      </c>
      <c r="Q825" t="str">
        <f t="shared" si="74"/>
        <v>music</v>
      </c>
      <c r="R825" t="str">
        <f t="shared" si="75"/>
        <v>rock</v>
      </c>
      <c r="S825">
        <v>1</v>
      </c>
      <c r="T825" s="11">
        <f t="shared" si="76"/>
        <v>42055.764490740738</v>
      </c>
      <c r="U825" s="11">
        <f t="shared" si="77"/>
        <v>42085.722824074073</v>
      </c>
    </row>
    <row r="826" spans="1:21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2"/>
        <v>1.3438124999999999</v>
      </c>
      <c r="P826" s="6">
        <f t="shared" si="73"/>
        <v>39.816666666666663</v>
      </c>
      <c r="Q826" t="str">
        <f t="shared" si="74"/>
        <v>music</v>
      </c>
      <c r="R826" t="str">
        <f t="shared" si="75"/>
        <v>rock</v>
      </c>
      <c r="S826">
        <v>1</v>
      </c>
      <c r="T826" s="11">
        <f t="shared" si="76"/>
        <v>40250.033773148149</v>
      </c>
      <c r="U826" s="11">
        <f t="shared" si="77"/>
        <v>40286.082638888889</v>
      </c>
    </row>
    <row r="827" spans="1:21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2"/>
        <v>1.0043200000000001</v>
      </c>
      <c r="P827" s="6">
        <f t="shared" si="73"/>
        <v>126.8080808080808</v>
      </c>
      <c r="Q827" t="str">
        <f t="shared" si="74"/>
        <v>music</v>
      </c>
      <c r="R827" t="str">
        <f t="shared" si="75"/>
        <v>rock</v>
      </c>
      <c r="S827">
        <v>1</v>
      </c>
      <c r="T827" s="11">
        <f t="shared" si="76"/>
        <v>41186.098194444443</v>
      </c>
      <c r="U827" s="11">
        <f t="shared" si="77"/>
        <v>41211.098194444443</v>
      </c>
    </row>
    <row r="828" spans="1:21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2"/>
        <v>1.0145454545454546</v>
      </c>
      <c r="P828" s="6">
        <f t="shared" si="73"/>
        <v>113.87755102040816</v>
      </c>
      <c r="Q828" t="str">
        <f t="shared" si="74"/>
        <v>music</v>
      </c>
      <c r="R828" t="str">
        <f t="shared" si="75"/>
        <v>rock</v>
      </c>
      <c r="S828">
        <v>1</v>
      </c>
      <c r="T828" s="11">
        <f t="shared" si="76"/>
        <v>40972.830208333333</v>
      </c>
      <c r="U828" s="11">
        <f t="shared" si="77"/>
        <v>40993.788541666661</v>
      </c>
    </row>
    <row r="829" spans="1:21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2"/>
        <v>1.0333333333333334</v>
      </c>
      <c r="P829" s="6">
        <f t="shared" si="73"/>
        <v>28.181818181818183</v>
      </c>
      <c r="Q829" t="str">
        <f t="shared" si="74"/>
        <v>music</v>
      </c>
      <c r="R829" t="str">
        <f t="shared" si="75"/>
        <v>rock</v>
      </c>
      <c r="S829">
        <v>1</v>
      </c>
      <c r="T829" s="11">
        <f t="shared" si="76"/>
        <v>40927.265127314815</v>
      </c>
      <c r="U829" s="11">
        <f t="shared" si="77"/>
        <v>40953.617361111108</v>
      </c>
    </row>
    <row r="830" spans="1:21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2"/>
        <v>1.07</v>
      </c>
      <c r="P830" s="6">
        <f t="shared" si="73"/>
        <v>36.60526315789474</v>
      </c>
      <c r="Q830" t="str">
        <f t="shared" si="74"/>
        <v>music</v>
      </c>
      <c r="R830" t="str">
        <f t="shared" si="75"/>
        <v>rock</v>
      </c>
      <c r="S830">
        <v>1</v>
      </c>
      <c r="T830" s="11">
        <f t="shared" si="76"/>
        <v>41072.84238425926</v>
      </c>
      <c r="U830" s="11">
        <f t="shared" si="77"/>
        <v>41085.474999999999</v>
      </c>
    </row>
    <row r="831" spans="1:21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2"/>
        <v>1.04</v>
      </c>
      <c r="P831" s="6">
        <f t="shared" si="73"/>
        <v>32.5</v>
      </c>
      <c r="Q831" t="str">
        <f t="shared" si="74"/>
        <v>music</v>
      </c>
      <c r="R831" t="str">
        <f t="shared" si="75"/>
        <v>rock</v>
      </c>
      <c r="S831">
        <v>1</v>
      </c>
      <c r="T831" s="11">
        <f t="shared" si="76"/>
        <v>42504.593055555553</v>
      </c>
      <c r="U831" s="11">
        <f t="shared" si="77"/>
        <v>42564.593055555553</v>
      </c>
    </row>
    <row r="832" spans="1:21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2"/>
        <v>1.0783333333333334</v>
      </c>
      <c r="P832" s="6">
        <f t="shared" si="73"/>
        <v>60.65625</v>
      </c>
      <c r="Q832" t="str">
        <f t="shared" si="74"/>
        <v>music</v>
      </c>
      <c r="R832" t="str">
        <f t="shared" si="75"/>
        <v>rock</v>
      </c>
      <c r="S832">
        <v>1</v>
      </c>
      <c r="T832" s="11">
        <f t="shared" si="76"/>
        <v>41325.317418981482</v>
      </c>
      <c r="U832" s="11">
        <f t="shared" si="77"/>
        <v>41355.27575231481</v>
      </c>
    </row>
    <row r="833" spans="1:21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2"/>
        <v>2.3333333333333335</v>
      </c>
      <c r="P833" s="6">
        <f t="shared" si="73"/>
        <v>175</v>
      </c>
      <c r="Q833" t="str">
        <f t="shared" si="74"/>
        <v>music</v>
      </c>
      <c r="R833" t="str">
        <f t="shared" si="75"/>
        <v>rock</v>
      </c>
      <c r="S833">
        <v>1</v>
      </c>
      <c r="T833" s="11">
        <f t="shared" si="76"/>
        <v>40996.438587962963</v>
      </c>
      <c r="U833" s="11">
        <f t="shared" si="77"/>
        <v>41026.438587962963</v>
      </c>
    </row>
    <row r="834" spans="1:21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2"/>
        <v>1.0060706666666666</v>
      </c>
      <c r="P834" s="6">
        <f t="shared" si="73"/>
        <v>97.993896103896105</v>
      </c>
      <c r="Q834" t="str">
        <f t="shared" si="74"/>
        <v>music</v>
      </c>
      <c r="R834" t="str">
        <f t="shared" si="75"/>
        <v>rock</v>
      </c>
      <c r="S834">
        <v>1</v>
      </c>
      <c r="T834" s="11">
        <f t="shared" si="76"/>
        <v>40869.466840277775</v>
      </c>
      <c r="U834" s="11">
        <f t="shared" si="77"/>
        <v>40929.134027777778</v>
      </c>
    </row>
    <row r="835" spans="1:21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78">E835/D835</f>
        <v>1.0166666666666666</v>
      </c>
      <c r="P835" s="6">
        <f t="shared" ref="P835:P898" si="79">E835/L835</f>
        <v>148.78048780487805</v>
      </c>
      <c r="Q835" t="str">
        <f t="shared" ref="Q835:Q898" si="80">LEFT(N835,FIND("/",N835)-1)</f>
        <v>music</v>
      </c>
      <c r="R835" t="str">
        <f t="shared" ref="R835:R898" si="81">RIGHT(N835,LEN(N835)-FIND("/",N835))</f>
        <v>rock</v>
      </c>
      <c r="S835">
        <v>1</v>
      </c>
      <c r="T835" s="11">
        <f t="shared" ref="T835:T898" si="82">(((J835/60)/60)/24)+DATE(1970,1,1)+(-5/24)</f>
        <v>41718.669849537036</v>
      </c>
      <c r="U835" s="11">
        <f t="shared" ref="U835:U898" si="83">(((I835/60)/60)/24)+DATE(1970,1,1)+(-5/24)</f>
        <v>41748.669849537036</v>
      </c>
    </row>
    <row r="836" spans="1:21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78"/>
        <v>1.3101818181818181</v>
      </c>
      <c r="P836" s="6">
        <f t="shared" si="79"/>
        <v>96.08</v>
      </c>
      <c r="Q836" t="str">
        <f t="shared" si="80"/>
        <v>music</v>
      </c>
      <c r="R836" t="str">
        <f t="shared" si="81"/>
        <v>rock</v>
      </c>
      <c r="S836">
        <v>1</v>
      </c>
      <c r="T836" s="11">
        <f t="shared" si="82"/>
        <v>41422.614490740736</v>
      </c>
      <c r="U836" s="11">
        <f t="shared" si="83"/>
        <v>41455.957638888889</v>
      </c>
    </row>
    <row r="837" spans="1:21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78"/>
        <v>1.1725000000000001</v>
      </c>
      <c r="P837" s="6">
        <f t="shared" si="79"/>
        <v>58.625</v>
      </c>
      <c r="Q837" t="str">
        <f t="shared" si="80"/>
        <v>music</v>
      </c>
      <c r="R837" t="str">
        <f t="shared" si="81"/>
        <v>rock</v>
      </c>
      <c r="S837">
        <v>1</v>
      </c>
      <c r="T837" s="11">
        <f t="shared" si="82"/>
        <v>41005.249513888884</v>
      </c>
      <c r="U837" s="11">
        <f t="shared" si="83"/>
        <v>41047.916666666664</v>
      </c>
    </row>
    <row r="838" spans="1:21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78"/>
        <v>1.009304</v>
      </c>
      <c r="P838" s="6">
        <f t="shared" si="79"/>
        <v>109.70695652173914</v>
      </c>
      <c r="Q838" t="str">
        <f t="shared" si="80"/>
        <v>music</v>
      </c>
      <c r="R838" t="str">
        <f t="shared" si="81"/>
        <v>rock</v>
      </c>
      <c r="S838">
        <v>1</v>
      </c>
      <c r="T838" s="11">
        <f t="shared" si="82"/>
        <v>41523.848587962959</v>
      </c>
      <c r="U838" s="11">
        <f t="shared" si="83"/>
        <v>41553.848587962959</v>
      </c>
    </row>
    <row r="839" spans="1:21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78"/>
        <v>1.218</v>
      </c>
      <c r="P839" s="6">
        <f t="shared" si="79"/>
        <v>49.112903225806448</v>
      </c>
      <c r="Q839" t="str">
        <f t="shared" si="80"/>
        <v>music</v>
      </c>
      <c r="R839" t="str">
        <f t="shared" si="81"/>
        <v>rock</v>
      </c>
      <c r="S839">
        <v>1</v>
      </c>
      <c r="T839" s="11">
        <f t="shared" si="82"/>
        <v>41730.79006944444</v>
      </c>
      <c r="U839" s="11">
        <f t="shared" si="83"/>
        <v>41760.79006944444</v>
      </c>
    </row>
    <row r="840" spans="1:21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78"/>
        <v>1.454</v>
      </c>
      <c r="P840" s="6">
        <f t="shared" si="79"/>
        <v>47.672131147540981</v>
      </c>
      <c r="Q840" t="str">
        <f t="shared" si="80"/>
        <v>music</v>
      </c>
      <c r="R840" t="str">
        <f t="shared" si="81"/>
        <v>rock</v>
      </c>
      <c r="S840">
        <v>1</v>
      </c>
      <c r="T840" s="11">
        <f t="shared" si="82"/>
        <v>40895.689641203702</v>
      </c>
      <c r="U840" s="11">
        <f t="shared" si="83"/>
        <v>40925.689641203702</v>
      </c>
    </row>
    <row r="841" spans="1:21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78"/>
        <v>1.166166</v>
      </c>
      <c r="P841" s="6">
        <f t="shared" si="79"/>
        <v>60.737812499999997</v>
      </c>
      <c r="Q841" t="str">
        <f t="shared" si="80"/>
        <v>music</v>
      </c>
      <c r="R841" t="str">
        <f t="shared" si="81"/>
        <v>rock</v>
      </c>
      <c r="S841">
        <v>1</v>
      </c>
      <c r="T841" s="11">
        <f t="shared" si="82"/>
        <v>41144.555046296293</v>
      </c>
      <c r="U841" s="11">
        <f t="shared" si="83"/>
        <v>41174.555046296293</v>
      </c>
    </row>
    <row r="842" spans="1:21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78"/>
        <v>1.2041660000000001</v>
      </c>
      <c r="P842" s="6">
        <f t="shared" si="79"/>
        <v>63.37715789473684</v>
      </c>
      <c r="Q842" t="str">
        <f t="shared" si="80"/>
        <v>music</v>
      </c>
      <c r="R842" t="str">
        <f t="shared" si="81"/>
        <v>metal</v>
      </c>
      <c r="S842">
        <v>1</v>
      </c>
      <c r="T842" s="11">
        <f t="shared" si="82"/>
        <v>42607.018368055556</v>
      </c>
      <c r="U842" s="11">
        <f t="shared" si="83"/>
        <v>42637.018368055556</v>
      </c>
    </row>
    <row r="843" spans="1:21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78"/>
        <v>1.0132000000000001</v>
      </c>
      <c r="P843" s="6">
        <f t="shared" si="79"/>
        <v>53.893617021276597</v>
      </c>
      <c r="Q843" t="str">
        <f t="shared" si="80"/>
        <v>music</v>
      </c>
      <c r="R843" t="str">
        <f t="shared" si="81"/>
        <v>metal</v>
      </c>
      <c r="S843">
        <v>1</v>
      </c>
      <c r="T843" s="11">
        <f t="shared" si="82"/>
        <v>41923.63035879629</v>
      </c>
      <c r="U843" s="11">
        <f t="shared" si="83"/>
        <v>41953.672025462954</v>
      </c>
    </row>
    <row r="844" spans="1:21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78"/>
        <v>1.0431999999999999</v>
      </c>
      <c r="P844" s="6">
        <f t="shared" si="79"/>
        <v>66.871794871794876</v>
      </c>
      <c r="Q844" t="str">
        <f t="shared" si="80"/>
        <v>music</v>
      </c>
      <c r="R844" t="str">
        <f t="shared" si="81"/>
        <v>metal</v>
      </c>
      <c r="S844">
        <v>1</v>
      </c>
      <c r="T844" s="11">
        <f t="shared" si="82"/>
        <v>41526.384062500001</v>
      </c>
      <c r="U844" s="11">
        <f t="shared" si="83"/>
        <v>41560.957638888889</v>
      </c>
    </row>
    <row r="845" spans="1:21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78"/>
        <v>2.6713333333333331</v>
      </c>
      <c r="P845" s="6">
        <f t="shared" si="79"/>
        <v>63.102362204724407</v>
      </c>
      <c r="Q845" t="str">
        <f t="shared" si="80"/>
        <v>music</v>
      </c>
      <c r="R845" t="str">
        <f t="shared" si="81"/>
        <v>metal</v>
      </c>
      <c r="S845">
        <v>1</v>
      </c>
      <c r="T845" s="11">
        <f t="shared" si="82"/>
        <v>42695.049537037034</v>
      </c>
      <c r="U845" s="11">
        <f t="shared" si="83"/>
        <v>42712.124999999993</v>
      </c>
    </row>
    <row r="846" spans="1:21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78"/>
        <v>1.9413333333333334</v>
      </c>
      <c r="P846" s="6">
        <f t="shared" si="79"/>
        <v>36.628930817610062</v>
      </c>
      <c r="Q846" t="str">
        <f t="shared" si="80"/>
        <v>music</v>
      </c>
      <c r="R846" t="str">
        <f t="shared" si="81"/>
        <v>metal</v>
      </c>
      <c r="S846">
        <v>1</v>
      </c>
      <c r="T846" s="11">
        <f t="shared" si="82"/>
        <v>41905.476296296292</v>
      </c>
      <c r="U846" s="11">
        <f t="shared" si="83"/>
        <v>41943.999305555553</v>
      </c>
    </row>
    <row r="847" spans="1:21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78"/>
        <v>1.203802</v>
      </c>
      <c r="P847" s="6">
        <f t="shared" si="79"/>
        <v>34.005706214689269</v>
      </c>
      <c r="Q847" t="str">
        <f t="shared" si="80"/>
        <v>music</v>
      </c>
      <c r="R847" t="str">
        <f t="shared" si="81"/>
        <v>metal</v>
      </c>
      <c r="S847">
        <v>1</v>
      </c>
      <c r="T847" s="11">
        <f t="shared" si="82"/>
        <v>42577.997638888883</v>
      </c>
      <c r="U847" s="11">
        <f t="shared" si="83"/>
        <v>42617.957638888889</v>
      </c>
    </row>
    <row r="848" spans="1:21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78"/>
        <v>1.2200090909090908</v>
      </c>
      <c r="P848" s="6">
        <f t="shared" si="79"/>
        <v>28.553404255319148</v>
      </c>
      <c r="Q848" t="str">
        <f t="shared" si="80"/>
        <v>music</v>
      </c>
      <c r="R848" t="str">
        <f t="shared" si="81"/>
        <v>metal</v>
      </c>
      <c r="S848">
        <v>1</v>
      </c>
      <c r="T848" s="11">
        <f t="shared" si="82"/>
        <v>41694.183506944442</v>
      </c>
      <c r="U848" s="11">
        <f t="shared" si="83"/>
        <v>41708.375</v>
      </c>
    </row>
    <row r="849" spans="1:21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78"/>
        <v>1</v>
      </c>
      <c r="P849" s="6">
        <f t="shared" si="79"/>
        <v>10</v>
      </c>
      <c r="Q849" t="str">
        <f t="shared" si="80"/>
        <v>music</v>
      </c>
      <c r="R849" t="str">
        <f t="shared" si="81"/>
        <v>metal</v>
      </c>
      <c r="S849">
        <v>1</v>
      </c>
      <c r="T849" s="11">
        <f t="shared" si="82"/>
        <v>42165.590000000004</v>
      </c>
      <c r="U849" s="11">
        <f t="shared" si="83"/>
        <v>42195.590000000004</v>
      </c>
    </row>
    <row r="850" spans="1:21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78"/>
        <v>1</v>
      </c>
      <c r="P850" s="6">
        <f t="shared" si="79"/>
        <v>18.75</v>
      </c>
      <c r="Q850" t="str">
        <f t="shared" si="80"/>
        <v>music</v>
      </c>
      <c r="R850" t="str">
        <f t="shared" si="81"/>
        <v>metal</v>
      </c>
      <c r="S850">
        <v>1</v>
      </c>
      <c r="T850" s="11">
        <f t="shared" si="82"/>
        <v>42078.583715277775</v>
      </c>
      <c r="U850" s="11">
        <f t="shared" si="83"/>
        <v>42108.583715277775</v>
      </c>
    </row>
    <row r="851" spans="1:21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78"/>
        <v>1.1990000000000001</v>
      </c>
      <c r="P851" s="6">
        <f t="shared" si="79"/>
        <v>41.704347826086959</v>
      </c>
      <c r="Q851" t="str">
        <f t="shared" si="80"/>
        <v>music</v>
      </c>
      <c r="R851" t="str">
        <f t="shared" si="81"/>
        <v>metal</v>
      </c>
      <c r="S851">
        <v>1</v>
      </c>
      <c r="T851" s="11">
        <f t="shared" si="82"/>
        <v>42050.94055555555</v>
      </c>
      <c r="U851" s="11">
        <f t="shared" si="83"/>
        <v>42078.898888888885</v>
      </c>
    </row>
    <row r="852" spans="1:21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78"/>
        <v>1.55175</v>
      </c>
      <c r="P852" s="6">
        <f t="shared" si="79"/>
        <v>46.669172932330824</v>
      </c>
      <c r="Q852" t="str">
        <f t="shared" si="80"/>
        <v>music</v>
      </c>
      <c r="R852" t="str">
        <f t="shared" si="81"/>
        <v>metal</v>
      </c>
      <c r="S852">
        <v>1</v>
      </c>
      <c r="T852" s="11">
        <f t="shared" si="82"/>
        <v>42452.619409722225</v>
      </c>
      <c r="U852" s="11">
        <f t="shared" si="83"/>
        <v>42484.999305555553</v>
      </c>
    </row>
    <row r="853" spans="1:21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78"/>
        <v>1.3045</v>
      </c>
      <c r="P853" s="6">
        <f t="shared" si="79"/>
        <v>37.271428571428572</v>
      </c>
      <c r="Q853" t="str">
        <f t="shared" si="80"/>
        <v>music</v>
      </c>
      <c r="R853" t="str">
        <f t="shared" si="81"/>
        <v>metal</v>
      </c>
      <c r="S853">
        <v>1</v>
      </c>
      <c r="T853" s="11">
        <f t="shared" si="82"/>
        <v>42522.671909722216</v>
      </c>
      <c r="U853" s="11">
        <f t="shared" si="83"/>
        <v>42582.614583333336</v>
      </c>
    </row>
    <row r="854" spans="1:21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78"/>
        <v>1.0497142857142858</v>
      </c>
      <c r="P854" s="6">
        <f t="shared" si="79"/>
        <v>59.258064516129032</v>
      </c>
      <c r="Q854" t="str">
        <f t="shared" si="80"/>
        <v>music</v>
      </c>
      <c r="R854" t="str">
        <f t="shared" si="81"/>
        <v>metal</v>
      </c>
      <c r="S854">
        <v>1</v>
      </c>
      <c r="T854" s="11">
        <f t="shared" si="82"/>
        <v>42656.59716435185</v>
      </c>
      <c r="U854" s="11">
        <f t="shared" si="83"/>
        <v>42667.666666666664</v>
      </c>
    </row>
    <row r="855" spans="1:21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78"/>
        <v>1</v>
      </c>
      <c r="P855" s="6">
        <f t="shared" si="79"/>
        <v>30</v>
      </c>
      <c r="Q855" t="str">
        <f t="shared" si="80"/>
        <v>music</v>
      </c>
      <c r="R855" t="str">
        <f t="shared" si="81"/>
        <v>metal</v>
      </c>
      <c r="S855">
        <v>1</v>
      </c>
      <c r="T855" s="11">
        <f t="shared" si="82"/>
        <v>42021.62394675926</v>
      </c>
      <c r="U855" s="11">
        <f t="shared" si="83"/>
        <v>42051.62394675926</v>
      </c>
    </row>
    <row r="856" spans="1:21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78"/>
        <v>1.1822050359712231</v>
      </c>
      <c r="P856" s="6">
        <f t="shared" si="79"/>
        <v>65.8623246492986</v>
      </c>
      <c r="Q856" t="str">
        <f t="shared" si="80"/>
        <v>music</v>
      </c>
      <c r="R856" t="str">
        <f t="shared" si="81"/>
        <v>metal</v>
      </c>
      <c r="S856">
        <v>1</v>
      </c>
      <c r="T856" s="11">
        <f t="shared" si="82"/>
        <v>42702.004004629627</v>
      </c>
      <c r="U856" s="11">
        <f t="shared" si="83"/>
        <v>42732.004004629627</v>
      </c>
    </row>
    <row r="857" spans="1:21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78"/>
        <v>1.0344827586206897</v>
      </c>
      <c r="P857" s="6">
        <f t="shared" si="79"/>
        <v>31.914893617021278</v>
      </c>
      <c r="Q857" t="str">
        <f t="shared" si="80"/>
        <v>music</v>
      </c>
      <c r="R857" t="str">
        <f t="shared" si="81"/>
        <v>metal</v>
      </c>
      <c r="S857">
        <v>1</v>
      </c>
      <c r="T857" s="11">
        <f t="shared" si="82"/>
        <v>42544.916863425926</v>
      </c>
      <c r="U857" s="11">
        <f t="shared" si="83"/>
        <v>42574.916863425926</v>
      </c>
    </row>
    <row r="858" spans="1:21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78"/>
        <v>2.1800000000000002</v>
      </c>
      <c r="P858" s="6">
        <f t="shared" si="79"/>
        <v>19.464285714285715</v>
      </c>
      <c r="Q858" t="str">
        <f t="shared" si="80"/>
        <v>music</v>
      </c>
      <c r="R858" t="str">
        <f t="shared" si="81"/>
        <v>metal</v>
      </c>
      <c r="S858">
        <v>1</v>
      </c>
      <c r="T858" s="11">
        <f t="shared" si="82"/>
        <v>42609.103657407402</v>
      </c>
      <c r="U858" s="11">
        <f t="shared" si="83"/>
        <v>42668.583333333336</v>
      </c>
    </row>
    <row r="859" spans="1:21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78"/>
        <v>1</v>
      </c>
      <c r="P859" s="6">
        <f t="shared" si="79"/>
        <v>50</v>
      </c>
      <c r="Q859" t="str">
        <f t="shared" si="80"/>
        <v>music</v>
      </c>
      <c r="R859" t="str">
        <f t="shared" si="81"/>
        <v>metal</v>
      </c>
      <c r="S859">
        <v>1</v>
      </c>
      <c r="T859" s="11">
        <f t="shared" si="82"/>
        <v>42291.373043981475</v>
      </c>
      <c r="U859" s="11">
        <f t="shared" si="83"/>
        <v>42333.414710648147</v>
      </c>
    </row>
    <row r="860" spans="1:21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78"/>
        <v>1.4400583333333332</v>
      </c>
      <c r="P860" s="6">
        <f t="shared" si="79"/>
        <v>22.737763157894737</v>
      </c>
      <c r="Q860" t="str">
        <f t="shared" si="80"/>
        <v>music</v>
      </c>
      <c r="R860" t="str">
        <f t="shared" si="81"/>
        <v>metal</v>
      </c>
      <c r="S860">
        <v>1</v>
      </c>
      <c r="T860" s="11">
        <f t="shared" si="82"/>
        <v>42079.537245370368</v>
      </c>
      <c r="U860" s="11">
        <f t="shared" si="83"/>
        <v>42109.749305555553</v>
      </c>
    </row>
    <row r="861" spans="1:21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78"/>
        <v>1.0467500000000001</v>
      </c>
      <c r="P861" s="6">
        <f t="shared" si="79"/>
        <v>42.724489795918366</v>
      </c>
      <c r="Q861" t="str">
        <f t="shared" si="80"/>
        <v>music</v>
      </c>
      <c r="R861" t="str">
        <f t="shared" si="81"/>
        <v>metal</v>
      </c>
      <c r="S861">
        <v>1</v>
      </c>
      <c r="T861" s="11">
        <f t="shared" si="82"/>
        <v>42128.611898148149</v>
      </c>
      <c r="U861" s="11">
        <f t="shared" si="83"/>
        <v>42158.791666666664</v>
      </c>
    </row>
    <row r="862" spans="1:21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78"/>
        <v>0.18142857142857144</v>
      </c>
      <c r="P862" s="6">
        <f t="shared" si="79"/>
        <v>52.916666666666664</v>
      </c>
      <c r="Q862" t="str">
        <f t="shared" si="80"/>
        <v>music</v>
      </c>
      <c r="R862" t="str">
        <f t="shared" si="81"/>
        <v>jazz</v>
      </c>
      <c r="S862">
        <v>1</v>
      </c>
      <c r="T862" s="11">
        <f t="shared" si="82"/>
        <v>41570.274456018517</v>
      </c>
      <c r="U862" s="11">
        <f t="shared" si="83"/>
        <v>41600.316122685181</v>
      </c>
    </row>
    <row r="863" spans="1:21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78"/>
        <v>2.2444444444444444E-2</v>
      </c>
      <c r="P863" s="6">
        <f t="shared" si="79"/>
        <v>50.5</v>
      </c>
      <c r="Q863" t="str">
        <f t="shared" si="80"/>
        <v>music</v>
      </c>
      <c r="R863" t="str">
        <f t="shared" si="81"/>
        <v>jazz</v>
      </c>
      <c r="S863">
        <v>1</v>
      </c>
      <c r="T863" s="11">
        <f t="shared" si="82"/>
        <v>42599.756990740738</v>
      </c>
      <c r="U863" s="11">
        <f t="shared" si="83"/>
        <v>42629.756990740738</v>
      </c>
    </row>
    <row r="864" spans="1:21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78"/>
        <v>3.3999999999999998E-3</v>
      </c>
      <c r="P864" s="6">
        <f t="shared" si="79"/>
        <v>42.5</v>
      </c>
      <c r="Q864" t="str">
        <f t="shared" si="80"/>
        <v>music</v>
      </c>
      <c r="R864" t="str">
        <f t="shared" si="81"/>
        <v>jazz</v>
      </c>
      <c r="S864">
        <v>1</v>
      </c>
      <c r="T864" s="11">
        <f t="shared" si="82"/>
        <v>41559.346620370365</v>
      </c>
      <c r="U864" s="11">
        <f t="shared" si="83"/>
        <v>41589.388287037036</v>
      </c>
    </row>
    <row r="865" spans="1:21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78"/>
        <v>4.4999999999999998E-2</v>
      </c>
      <c r="P865" s="6">
        <f t="shared" si="79"/>
        <v>18</v>
      </c>
      <c r="Q865" t="str">
        <f t="shared" si="80"/>
        <v>music</v>
      </c>
      <c r="R865" t="str">
        <f t="shared" si="81"/>
        <v>jazz</v>
      </c>
      <c r="S865">
        <v>1</v>
      </c>
      <c r="T865" s="11">
        <f t="shared" si="82"/>
        <v>40920.909328703703</v>
      </c>
      <c r="U865" s="11">
        <f t="shared" si="83"/>
        <v>40950.909328703703</v>
      </c>
    </row>
    <row r="866" spans="1:21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78"/>
        <v>0.41538461538461541</v>
      </c>
      <c r="P866" s="6">
        <f t="shared" si="79"/>
        <v>34.177215189873415</v>
      </c>
      <c r="Q866" t="str">
        <f t="shared" si="80"/>
        <v>music</v>
      </c>
      <c r="R866" t="str">
        <f t="shared" si="81"/>
        <v>jazz</v>
      </c>
      <c r="S866">
        <v>1</v>
      </c>
      <c r="T866" s="11">
        <f t="shared" si="82"/>
        <v>41540.898587962962</v>
      </c>
      <c r="U866" s="11">
        <f t="shared" si="83"/>
        <v>41563.207638888889</v>
      </c>
    </row>
    <row r="867" spans="1:21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78"/>
        <v>2.0454545454545454E-2</v>
      </c>
      <c r="P867" s="6">
        <f t="shared" si="79"/>
        <v>22.5</v>
      </c>
      <c r="Q867" t="str">
        <f t="shared" si="80"/>
        <v>music</v>
      </c>
      <c r="R867" t="str">
        <f t="shared" si="81"/>
        <v>jazz</v>
      </c>
      <c r="S867">
        <v>1</v>
      </c>
      <c r="T867" s="11">
        <f t="shared" si="82"/>
        <v>41230.564780092594</v>
      </c>
      <c r="U867" s="11">
        <f t="shared" si="83"/>
        <v>41290.564780092594</v>
      </c>
    </row>
    <row r="868" spans="1:21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78"/>
        <v>0.18285714285714286</v>
      </c>
      <c r="P868" s="6">
        <f t="shared" si="79"/>
        <v>58.18181818181818</v>
      </c>
      <c r="Q868" t="str">
        <f t="shared" si="80"/>
        <v>music</v>
      </c>
      <c r="R868" t="str">
        <f t="shared" si="81"/>
        <v>jazz</v>
      </c>
      <c r="S868">
        <v>1</v>
      </c>
      <c r="T868" s="11">
        <f t="shared" si="82"/>
        <v>42025.429606481477</v>
      </c>
      <c r="U868" s="11">
        <f t="shared" si="83"/>
        <v>42063.423611111109</v>
      </c>
    </row>
    <row r="869" spans="1:21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78"/>
        <v>0.2402</v>
      </c>
      <c r="P869" s="6">
        <f t="shared" si="79"/>
        <v>109.18181818181819</v>
      </c>
      <c r="Q869" t="str">
        <f t="shared" si="80"/>
        <v>music</v>
      </c>
      <c r="R869" t="str">
        <f t="shared" si="81"/>
        <v>jazz</v>
      </c>
      <c r="S869">
        <v>1</v>
      </c>
      <c r="T869" s="11">
        <f t="shared" si="82"/>
        <v>40087.897060185183</v>
      </c>
      <c r="U869" s="11">
        <f t="shared" si="83"/>
        <v>40147.999305555553</v>
      </c>
    </row>
    <row r="870" spans="1:21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78"/>
        <v>1.1111111111111111E-3</v>
      </c>
      <c r="P870" s="6">
        <f t="shared" si="79"/>
        <v>50</v>
      </c>
      <c r="Q870" t="str">
        <f t="shared" si="80"/>
        <v>music</v>
      </c>
      <c r="R870" t="str">
        <f t="shared" si="81"/>
        <v>jazz</v>
      </c>
      <c r="S870">
        <v>1</v>
      </c>
      <c r="T870" s="11">
        <f t="shared" si="82"/>
        <v>41615.819421296292</v>
      </c>
      <c r="U870" s="11">
        <f t="shared" si="83"/>
        <v>41645.819421296292</v>
      </c>
    </row>
    <row r="871" spans="1:21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78"/>
        <v>0.11818181818181818</v>
      </c>
      <c r="P871" s="6">
        <f t="shared" si="79"/>
        <v>346.66666666666669</v>
      </c>
      <c r="Q871" t="str">
        <f t="shared" si="80"/>
        <v>music</v>
      </c>
      <c r="R871" t="str">
        <f t="shared" si="81"/>
        <v>jazz</v>
      </c>
      <c r="S871">
        <v>1</v>
      </c>
      <c r="T871" s="11">
        <f t="shared" si="82"/>
        <v>41342.637233796297</v>
      </c>
      <c r="U871" s="11">
        <f t="shared" si="83"/>
        <v>41372.595567129625</v>
      </c>
    </row>
    <row r="872" spans="1:21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78"/>
        <v>3.0999999999999999E-3</v>
      </c>
      <c r="P872" s="6">
        <f t="shared" si="79"/>
        <v>12.4</v>
      </c>
      <c r="Q872" t="str">
        <f t="shared" si="80"/>
        <v>music</v>
      </c>
      <c r="R872" t="str">
        <f t="shared" si="81"/>
        <v>jazz</v>
      </c>
      <c r="S872">
        <v>1</v>
      </c>
      <c r="T872" s="11">
        <f t="shared" si="82"/>
        <v>41487.813923611109</v>
      </c>
      <c r="U872" s="11">
        <f t="shared" si="83"/>
        <v>41517.813923611109</v>
      </c>
    </row>
    <row r="873" spans="1:21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78"/>
        <v>5.4166666666666669E-2</v>
      </c>
      <c r="P873" s="6">
        <f t="shared" si="79"/>
        <v>27.083333333333332</v>
      </c>
      <c r="Q873" t="str">
        <f t="shared" si="80"/>
        <v>music</v>
      </c>
      <c r="R873" t="str">
        <f t="shared" si="81"/>
        <v>jazz</v>
      </c>
      <c r="S873">
        <v>1</v>
      </c>
      <c r="T873" s="11">
        <f t="shared" si="82"/>
        <v>41577.352951388886</v>
      </c>
      <c r="U873" s="11">
        <f t="shared" si="83"/>
        <v>41607.39461805555</v>
      </c>
    </row>
    <row r="874" spans="1:21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78"/>
        <v>8.1250000000000003E-3</v>
      </c>
      <c r="P874" s="6">
        <f t="shared" si="79"/>
        <v>32.5</v>
      </c>
      <c r="Q874" t="str">
        <f t="shared" si="80"/>
        <v>music</v>
      </c>
      <c r="R874" t="str">
        <f t="shared" si="81"/>
        <v>jazz</v>
      </c>
      <c r="S874">
        <v>1</v>
      </c>
      <c r="T874" s="11">
        <f t="shared" si="82"/>
        <v>40567.617210648146</v>
      </c>
      <c r="U874" s="11">
        <f t="shared" si="83"/>
        <v>40612.617210648146</v>
      </c>
    </row>
    <row r="875" spans="1:21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78"/>
        <v>1.2857142857142857E-2</v>
      </c>
      <c r="P875" s="6">
        <f t="shared" si="79"/>
        <v>9</v>
      </c>
      <c r="Q875" t="str">
        <f t="shared" si="80"/>
        <v>music</v>
      </c>
      <c r="R875" t="str">
        <f t="shared" si="81"/>
        <v>jazz</v>
      </c>
      <c r="S875">
        <v>1</v>
      </c>
      <c r="T875" s="11">
        <f t="shared" si="82"/>
        <v>41183.958796296298</v>
      </c>
      <c r="U875" s="11">
        <f t="shared" si="83"/>
        <v>41224.000462962962</v>
      </c>
    </row>
    <row r="876" spans="1:21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78"/>
        <v>0.24333333333333335</v>
      </c>
      <c r="P876" s="6">
        <f t="shared" si="79"/>
        <v>34.761904761904759</v>
      </c>
      <c r="Q876" t="str">
        <f t="shared" si="80"/>
        <v>music</v>
      </c>
      <c r="R876" t="str">
        <f t="shared" si="81"/>
        <v>jazz</v>
      </c>
      <c r="S876">
        <v>1</v>
      </c>
      <c r="T876" s="11">
        <f t="shared" si="82"/>
        <v>41368.375393518516</v>
      </c>
      <c r="U876" s="11">
        <f t="shared" si="83"/>
        <v>41398.375393518516</v>
      </c>
    </row>
    <row r="877" spans="1:21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78"/>
        <v>0</v>
      </c>
      <c r="P877" s="6" t="e">
        <f t="shared" si="79"/>
        <v>#DIV/0!</v>
      </c>
      <c r="Q877" t="str">
        <f t="shared" si="80"/>
        <v>music</v>
      </c>
      <c r="R877" t="str">
        <f t="shared" si="81"/>
        <v>jazz</v>
      </c>
      <c r="S877">
        <v>1</v>
      </c>
      <c r="T877" s="11">
        <f t="shared" si="82"/>
        <v>42248.515405092585</v>
      </c>
      <c r="U877" s="11">
        <f t="shared" si="83"/>
        <v>42268.515405092585</v>
      </c>
    </row>
    <row r="878" spans="1:21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78"/>
        <v>0.40799492385786801</v>
      </c>
      <c r="P878" s="6">
        <f t="shared" si="79"/>
        <v>28.577777777777779</v>
      </c>
      <c r="Q878" t="str">
        <f t="shared" si="80"/>
        <v>music</v>
      </c>
      <c r="R878" t="str">
        <f t="shared" si="81"/>
        <v>jazz</v>
      </c>
      <c r="S878">
        <v>1</v>
      </c>
      <c r="T878" s="11">
        <f t="shared" si="82"/>
        <v>41276.288506944438</v>
      </c>
      <c r="U878" s="11">
        <f t="shared" si="83"/>
        <v>41309.288506944438</v>
      </c>
    </row>
    <row r="879" spans="1:21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78"/>
        <v>0.67549999999999999</v>
      </c>
      <c r="P879" s="6">
        <f t="shared" si="79"/>
        <v>46.586206896551722</v>
      </c>
      <c r="Q879" t="str">
        <f t="shared" si="80"/>
        <v>music</v>
      </c>
      <c r="R879" t="str">
        <f t="shared" si="81"/>
        <v>jazz</v>
      </c>
      <c r="S879">
        <v>1</v>
      </c>
      <c r="T879" s="11">
        <f t="shared" si="82"/>
        <v>41597.580555555556</v>
      </c>
      <c r="U879" s="11">
        <f t="shared" si="83"/>
        <v>41627.580555555556</v>
      </c>
    </row>
    <row r="880" spans="1:21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78"/>
        <v>1.2999999999999999E-2</v>
      </c>
      <c r="P880" s="6">
        <f t="shared" si="79"/>
        <v>32.5</v>
      </c>
      <c r="Q880" t="str">
        <f t="shared" si="80"/>
        <v>music</v>
      </c>
      <c r="R880" t="str">
        <f t="shared" si="81"/>
        <v>jazz</v>
      </c>
      <c r="S880">
        <v>1</v>
      </c>
      <c r="T880" s="11">
        <f t="shared" si="82"/>
        <v>40505.024583333332</v>
      </c>
      <c r="U880" s="11">
        <f t="shared" si="83"/>
        <v>40535.024583333332</v>
      </c>
    </row>
    <row r="881" spans="1:21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78"/>
        <v>0.30666666666666664</v>
      </c>
      <c r="P881" s="6">
        <f t="shared" si="79"/>
        <v>21.466666666666665</v>
      </c>
      <c r="Q881" t="str">
        <f t="shared" si="80"/>
        <v>music</v>
      </c>
      <c r="R881" t="str">
        <f t="shared" si="81"/>
        <v>jazz</v>
      </c>
      <c r="S881">
        <v>1</v>
      </c>
      <c r="T881" s="11">
        <f t="shared" si="82"/>
        <v>41037.621585648143</v>
      </c>
      <c r="U881" s="11">
        <f t="shared" si="83"/>
        <v>41058.621585648143</v>
      </c>
    </row>
    <row r="882" spans="1:21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78"/>
        <v>2.9894179894179893E-2</v>
      </c>
      <c r="P882" s="6">
        <f t="shared" si="79"/>
        <v>14.125</v>
      </c>
      <c r="Q882" t="str">
        <f t="shared" si="80"/>
        <v>music</v>
      </c>
      <c r="R882" t="str">
        <f t="shared" si="81"/>
        <v>indie rock</v>
      </c>
      <c r="S882">
        <v>1</v>
      </c>
      <c r="T882" s="11">
        <f t="shared" si="82"/>
        <v>41179.112708333334</v>
      </c>
      <c r="U882" s="11">
        <f t="shared" si="83"/>
        <v>41212.112708333334</v>
      </c>
    </row>
    <row r="883" spans="1:21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78"/>
        <v>8.0000000000000002E-3</v>
      </c>
      <c r="P883" s="6">
        <f t="shared" si="79"/>
        <v>30</v>
      </c>
      <c r="Q883" t="str">
        <f t="shared" si="80"/>
        <v>music</v>
      </c>
      <c r="R883" t="str">
        <f t="shared" si="81"/>
        <v>indie rock</v>
      </c>
      <c r="S883">
        <v>1</v>
      </c>
      <c r="T883" s="11">
        <f t="shared" si="82"/>
        <v>40877.042662037034</v>
      </c>
      <c r="U883" s="11">
        <f t="shared" si="83"/>
        <v>40922.042662037034</v>
      </c>
    </row>
    <row r="884" spans="1:21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78"/>
        <v>0.20133333333333334</v>
      </c>
      <c r="P884" s="6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>
        <v>1</v>
      </c>
      <c r="T884" s="11">
        <f t="shared" si="82"/>
        <v>40759.652199074073</v>
      </c>
      <c r="U884" s="11">
        <f t="shared" si="83"/>
        <v>40792.652199074073</v>
      </c>
    </row>
    <row r="885" spans="1:21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78"/>
        <v>0.4002</v>
      </c>
      <c r="P885" s="6">
        <f t="shared" si="79"/>
        <v>83.375</v>
      </c>
      <c r="Q885" t="str">
        <f t="shared" si="80"/>
        <v>music</v>
      </c>
      <c r="R885" t="str">
        <f t="shared" si="81"/>
        <v>indie rock</v>
      </c>
      <c r="S885">
        <v>1</v>
      </c>
      <c r="T885" s="11">
        <f t="shared" si="82"/>
        <v>42371.727256944439</v>
      </c>
      <c r="U885" s="11">
        <f t="shared" si="83"/>
        <v>42431.727256944439</v>
      </c>
    </row>
    <row r="886" spans="1:21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78"/>
        <v>0.01</v>
      </c>
      <c r="P886" s="6">
        <f t="shared" si="79"/>
        <v>10</v>
      </c>
      <c r="Q886" t="str">
        <f t="shared" si="80"/>
        <v>music</v>
      </c>
      <c r="R886" t="str">
        <f t="shared" si="81"/>
        <v>indie rock</v>
      </c>
      <c r="S886">
        <v>1</v>
      </c>
      <c r="T886" s="11">
        <f t="shared" si="82"/>
        <v>40981.594282407401</v>
      </c>
      <c r="U886" s="11">
        <f t="shared" si="83"/>
        <v>41040.896527777775</v>
      </c>
    </row>
    <row r="887" spans="1:21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78"/>
        <v>0.75</v>
      </c>
      <c r="P887" s="6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>
        <v>1</v>
      </c>
      <c r="T887" s="11">
        <f t="shared" si="82"/>
        <v>42713.732766203706</v>
      </c>
      <c r="U887" s="11">
        <f t="shared" si="83"/>
        <v>42734.732766203706</v>
      </c>
    </row>
    <row r="888" spans="1:21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78"/>
        <v>0.41</v>
      </c>
      <c r="P888" s="6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>
        <v>1</v>
      </c>
      <c r="T888" s="11">
        <f t="shared" si="82"/>
        <v>42603.662187499998</v>
      </c>
      <c r="U888" s="11">
        <f t="shared" si="83"/>
        <v>42628.662187499998</v>
      </c>
    </row>
    <row r="889" spans="1:21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78"/>
        <v>0</v>
      </c>
      <c r="P889" s="6" t="e">
        <f t="shared" si="79"/>
        <v>#DIV/0!</v>
      </c>
      <c r="Q889" t="str">
        <f t="shared" si="80"/>
        <v>music</v>
      </c>
      <c r="R889" t="str">
        <f t="shared" si="81"/>
        <v>indie rock</v>
      </c>
      <c r="S889">
        <v>1</v>
      </c>
      <c r="T889" s="11">
        <f t="shared" si="82"/>
        <v>41026.75063657407</v>
      </c>
      <c r="U889" s="11">
        <f t="shared" si="83"/>
        <v>41056.75063657407</v>
      </c>
    </row>
    <row r="890" spans="1:21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78"/>
        <v>7.1999999999999995E-2</v>
      </c>
      <c r="P890" s="6">
        <f t="shared" si="79"/>
        <v>18</v>
      </c>
      <c r="Q890" t="str">
        <f t="shared" si="80"/>
        <v>music</v>
      </c>
      <c r="R890" t="str">
        <f t="shared" si="81"/>
        <v>indie rock</v>
      </c>
      <c r="S890">
        <v>1</v>
      </c>
      <c r="T890" s="11">
        <f t="shared" si="82"/>
        <v>40751.544965277775</v>
      </c>
      <c r="U890" s="11">
        <f t="shared" si="83"/>
        <v>40787.041666666664</v>
      </c>
    </row>
    <row r="891" spans="1:21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78"/>
        <v>9.4412800000000005E-2</v>
      </c>
      <c r="P891" s="6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>
        <v>1</v>
      </c>
      <c r="T891" s="11">
        <f t="shared" si="82"/>
        <v>41887.575729166667</v>
      </c>
      <c r="U891" s="11">
        <f t="shared" si="83"/>
        <v>41917.575729166667</v>
      </c>
    </row>
    <row r="892" spans="1:21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78"/>
        <v>4.1666666666666664E-2</v>
      </c>
      <c r="P892" s="6">
        <f t="shared" si="79"/>
        <v>31.25</v>
      </c>
      <c r="Q892" t="str">
        <f t="shared" si="80"/>
        <v>music</v>
      </c>
      <c r="R892" t="str">
        <f t="shared" si="81"/>
        <v>indie rock</v>
      </c>
      <c r="S892">
        <v>1</v>
      </c>
      <c r="T892" s="11">
        <f t="shared" si="82"/>
        <v>41569.490497685183</v>
      </c>
      <c r="U892" s="11">
        <f t="shared" si="83"/>
        <v>41599.532164351847</v>
      </c>
    </row>
    <row r="893" spans="1:21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78"/>
        <v>3.2500000000000001E-2</v>
      </c>
      <c r="P893" s="6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>
        <v>1</v>
      </c>
      <c r="T893" s="11">
        <f t="shared" si="82"/>
        <v>41841.823263888888</v>
      </c>
      <c r="U893" s="11">
        <f t="shared" si="83"/>
        <v>41871.823263888888</v>
      </c>
    </row>
    <row r="894" spans="1:21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78"/>
        <v>0.40749999999999997</v>
      </c>
      <c r="P894" s="6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>
        <v>1</v>
      </c>
      <c r="T894" s="11">
        <f t="shared" si="82"/>
        <v>40303.991701388884</v>
      </c>
      <c r="U894" s="11">
        <f t="shared" si="83"/>
        <v>40390.958333333328</v>
      </c>
    </row>
    <row r="895" spans="1:21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78"/>
        <v>0.1</v>
      </c>
      <c r="P895" s="6">
        <f t="shared" si="79"/>
        <v>40</v>
      </c>
      <c r="Q895" t="str">
        <f t="shared" si="80"/>
        <v>music</v>
      </c>
      <c r="R895" t="str">
        <f t="shared" si="81"/>
        <v>indie rock</v>
      </c>
      <c r="S895">
        <v>1</v>
      </c>
      <c r="T895" s="11">
        <f t="shared" si="82"/>
        <v>42065.689386574071</v>
      </c>
      <c r="U895" s="11">
        <f t="shared" si="83"/>
        <v>42095.647719907407</v>
      </c>
    </row>
    <row r="896" spans="1:21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78"/>
        <v>0.39169999999999999</v>
      </c>
      <c r="P896" s="6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>
        <v>1</v>
      </c>
      <c r="T896" s="11">
        <f t="shared" si="82"/>
        <v>42496.773263888892</v>
      </c>
      <c r="U896" s="11">
        <f t="shared" si="83"/>
        <v>42526.773263888892</v>
      </c>
    </row>
    <row r="897" spans="1:21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78"/>
        <v>2.4375000000000001E-2</v>
      </c>
      <c r="P897" s="6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>
        <v>1</v>
      </c>
      <c r="T897" s="11">
        <f t="shared" si="82"/>
        <v>40430.919317129628</v>
      </c>
      <c r="U897" s="11">
        <f t="shared" si="83"/>
        <v>40475.919317129628</v>
      </c>
    </row>
    <row r="898" spans="1:21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78"/>
        <v>0.4</v>
      </c>
      <c r="P898" s="6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>
        <v>1</v>
      </c>
      <c r="T898" s="11">
        <f t="shared" si="82"/>
        <v>42218.664652777778</v>
      </c>
      <c r="U898" s="11">
        <f t="shared" si="83"/>
        <v>42243.958333333336</v>
      </c>
    </row>
    <row r="899" spans="1:21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4">E899/D899</f>
        <v>0</v>
      </c>
      <c r="P899" s="6" t="e">
        <f t="shared" ref="P899:P962" si="85">E899/L899</f>
        <v>#DIV/0!</v>
      </c>
      <c r="Q899" t="str">
        <f t="shared" ref="Q899:Q962" si="86">LEFT(N899,FIND("/",N899)-1)</f>
        <v>music</v>
      </c>
      <c r="R899" t="str">
        <f t="shared" ref="R899:R962" si="87">RIGHT(N899,LEN(N899)-FIND("/",N899))</f>
        <v>indie rock</v>
      </c>
      <c r="S899">
        <v>1</v>
      </c>
      <c r="T899" s="11">
        <f t="shared" ref="T899:T962" si="88">(((J899/60)/60)/24)+DATE(1970,1,1)+(-5/24)</f>
        <v>41211.480416666665</v>
      </c>
      <c r="U899" s="11">
        <f t="shared" ref="U899:U962" si="89">(((I899/60)/60)/24)+DATE(1970,1,1)+(-5/24)</f>
        <v>41241.52208333333</v>
      </c>
    </row>
    <row r="900" spans="1:21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4"/>
        <v>2.8000000000000001E-2</v>
      </c>
      <c r="P900" s="6">
        <f t="shared" si="85"/>
        <v>35</v>
      </c>
      <c r="Q900" t="str">
        <f t="shared" si="86"/>
        <v>music</v>
      </c>
      <c r="R900" t="str">
        <f t="shared" si="87"/>
        <v>indie rock</v>
      </c>
      <c r="S900">
        <v>1</v>
      </c>
      <c r="T900" s="11">
        <f t="shared" si="88"/>
        <v>40878.549884259257</v>
      </c>
      <c r="U900" s="11">
        <f t="shared" si="89"/>
        <v>40923.549884259257</v>
      </c>
    </row>
    <row r="901" spans="1:21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4"/>
        <v>0.37333333333333335</v>
      </c>
      <c r="P901" s="6">
        <f t="shared" si="85"/>
        <v>35</v>
      </c>
      <c r="Q901" t="str">
        <f t="shared" si="86"/>
        <v>music</v>
      </c>
      <c r="R901" t="str">
        <f t="shared" si="87"/>
        <v>indie rock</v>
      </c>
      <c r="S901">
        <v>1</v>
      </c>
      <c r="T901" s="11">
        <f t="shared" si="88"/>
        <v>40645.890763888885</v>
      </c>
      <c r="U901" s="11">
        <f t="shared" si="89"/>
        <v>40690.890763888885</v>
      </c>
    </row>
    <row r="902" spans="1:21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4"/>
        <v>4.1999999999999997E-3</v>
      </c>
      <c r="P902" s="6">
        <f t="shared" si="85"/>
        <v>10.5</v>
      </c>
      <c r="Q902" t="str">
        <f t="shared" si="86"/>
        <v>music</v>
      </c>
      <c r="R902" t="str">
        <f t="shared" si="87"/>
        <v>jazz</v>
      </c>
      <c r="S902">
        <v>1</v>
      </c>
      <c r="T902" s="11">
        <f t="shared" si="88"/>
        <v>42429.641226851854</v>
      </c>
      <c r="U902" s="11">
        <f t="shared" si="89"/>
        <v>42459.599560185183</v>
      </c>
    </row>
    <row r="903" spans="1:21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4"/>
        <v>0</v>
      </c>
      <c r="P903" s="6" t="e">
        <f t="shared" si="85"/>
        <v>#DIV/0!</v>
      </c>
      <c r="Q903" t="str">
        <f t="shared" si="86"/>
        <v>music</v>
      </c>
      <c r="R903" t="str">
        <f t="shared" si="87"/>
        <v>jazz</v>
      </c>
      <c r="S903">
        <v>1</v>
      </c>
      <c r="T903" s="11">
        <f t="shared" si="88"/>
        <v>40291.603171296294</v>
      </c>
      <c r="U903" s="11">
        <f t="shared" si="89"/>
        <v>40337.59097222222</v>
      </c>
    </row>
    <row r="904" spans="1:21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4"/>
        <v>3.0000000000000001E-3</v>
      </c>
      <c r="P904" s="6">
        <f t="shared" si="85"/>
        <v>30</v>
      </c>
      <c r="Q904" t="str">
        <f t="shared" si="86"/>
        <v>music</v>
      </c>
      <c r="R904" t="str">
        <f t="shared" si="87"/>
        <v>jazz</v>
      </c>
      <c r="S904">
        <v>1</v>
      </c>
      <c r="T904" s="11">
        <f t="shared" si="88"/>
        <v>41829.757199074069</v>
      </c>
      <c r="U904" s="11">
        <f t="shared" si="89"/>
        <v>41881.4375</v>
      </c>
    </row>
    <row r="905" spans="1:21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4"/>
        <v>3.2000000000000001E-2</v>
      </c>
      <c r="P905" s="6">
        <f t="shared" si="85"/>
        <v>40</v>
      </c>
      <c r="Q905" t="str">
        <f t="shared" si="86"/>
        <v>music</v>
      </c>
      <c r="R905" t="str">
        <f t="shared" si="87"/>
        <v>jazz</v>
      </c>
      <c r="S905">
        <v>1</v>
      </c>
      <c r="T905" s="11">
        <f t="shared" si="88"/>
        <v>41149.587731481479</v>
      </c>
      <c r="U905" s="11">
        <f t="shared" si="89"/>
        <v>41174.892361111109</v>
      </c>
    </row>
    <row r="906" spans="1:21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4"/>
        <v>3.0200000000000001E-3</v>
      </c>
      <c r="P906" s="6">
        <f t="shared" si="85"/>
        <v>50.333333333333336</v>
      </c>
      <c r="Q906" t="str">
        <f t="shared" si="86"/>
        <v>music</v>
      </c>
      <c r="R906" t="str">
        <f t="shared" si="87"/>
        <v>jazz</v>
      </c>
      <c r="S906">
        <v>1</v>
      </c>
      <c r="T906" s="11">
        <f t="shared" si="88"/>
        <v>42341.87195601852</v>
      </c>
      <c r="U906" s="11">
        <f t="shared" si="89"/>
        <v>42371.87195601852</v>
      </c>
    </row>
    <row r="907" spans="1:21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4"/>
        <v>3.0153846153846153E-2</v>
      </c>
      <c r="P907" s="6">
        <f t="shared" si="85"/>
        <v>32.666666666666664</v>
      </c>
      <c r="Q907" t="str">
        <f t="shared" si="86"/>
        <v>music</v>
      </c>
      <c r="R907" t="str">
        <f t="shared" si="87"/>
        <v>jazz</v>
      </c>
      <c r="S907">
        <v>1</v>
      </c>
      <c r="T907" s="11">
        <f t="shared" si="88"/>
        <v>40507.031550925924</v>
      </c>
      <c r="U907" s="11">
        <f t="shared" si="89"/>
        <v>40567.031550925924</v>
      </c>
    </row>
    <row r="908" spans="1:21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4"/>
        <v>0</v>
      </c>
      <c r="P908" s="6" t="e">
        <f t="shared" si="85"/>
        <v>#DIV/0!</v>
      </c>
      <c r="Q908" t="str">
        <f t="shared" si="86"/>
        <v>music</v>
      </c>
      <c r="R908" t="str">
        <f t="shared" si="87"/>
        <v>jazz</v>
      </c>
      <c r="S908">
        <v>1</v>
      </c>
      <c r="T908" s="11">
        <f t="shared" si="88"/>
        <v>41680.981365740736</v>
      </c>
      <c r="U908" s="11">
        <f t="shared" si="89"/>
        <v>41710.939699074072</v>
      </c>
    </row>
    <row r="909" spans="1:21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4"/>
        <v>0</v>
      </c>
      <c r="P909" s="6" t="e">
        <f t="shared" si="85"/>
        <v>#DIV/0!</v>
      </c>
      <c r="Q909" t="str">
        <f t="shared" si="86"/>
        <v>music</v>
      </c>
      <c r="R909" t="str">
        <f t="shared" si="87"/>
        <v>jazz</v>
      </c>
      <c r="S909">
        <v>1</v>
      </c>
      <c r="T909" s="11">
        <f t="shared" si="88"/>
        <v>40766.9840625</v>
      </c>
      <c r="U909" s="11">
        <f t="shared" si="89"/>
        <v>40796.9840625</v>
      </c>
    </row>
    <row r="910" spans="1:21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4"/>
        <v>0</v>
      </c>
      <c r="P910" s="6" t="e">
        <f t="shared" si="85"/>
        <v>#DIV/0!</v>
      </c>
      <c r="Q910" t="str">
        <f t="shared" si="86"/>
        <v>music</v>
      </c>
      <c r="R910" t="str">
        <f t="shared" si="87"/>
        <v>jazz</v>
      </c>
      <c r="S910">
        <v>1</v>
      </c>
      <c r="T910" s="11">
        <f t="shared" si="88"/>
        <v>40340.593229166661</v>
      </c>
      <c r="U910" s="11">
        <f t="shared" si="89"/>
        <v>40385.999305555553</v>
      </c>
    </row>
    <row r="911" spans="1:21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4"/>
        <v>3.2500000000000001E-2</v>
      </c>
      <c r="P911" s="6">
        <f t="shared" si="85"/>
        <v>65</v>
      </c>
      <c r="Q911" t="str">
        <f t="shared" si="86"/>
        <v>music</v>
      </c>
      <c r="R911" t="str">
        <f t="shared" si="87"/>
        <v>jazz</v>
      </c>
      <c r="S911">
        <v>1</v>
      </c>
      <c r="T911" s="11">
        <f t="shared" si="88"/>
        <v>41081.481944444444</v>
      </c>
      <c r="U911" s="11">
        <f t="shared" si="89"/>
        <v>41112.958333333328</v>
      </c>
    </row>
    <row r="912" spans="1:21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4"/>
        <v>0.22363636363636363</v>
      </c>
      <c r="P912" s="6">
        <f t="shared" si="85"/>
        <v>24.6</v>
      </c>
      <c r="Q912" t="str">
        <f t="shared" si="86"/>
        <v>music</v>
      </c>
      <c r="R912" t="str">
        <f t="shared" si="87"/>
        <v>jazz</v>
      </c>
      <c r="S912">
        <v>1</v>
      </c>
      <c r="T912" s="11">
        <f t="shared" si="88"/>
        <v>42737.337025462963</v>
      </c>
      <c r="U912" s="11">
        <f t="shared" si="89"/>
        <v>42797.337025462963</v>
      </c>
    </row>
    <row r="913" spans="1:21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4"/>
        <v>0</v>
      </c>
      <c r="P913" s="6" t="e">
        <f t="shared" si="85"/>
        <v>#DIV/0!</v>
      </c>
      <c r="Q913" t="str">
        <f t="shared" si="86"/>
        <v>music</v>
      </c>
      <c r="R913" t="str">
        <f t="shared" si="87"/>
        <v>jazz</v>
      </c>
      <c r="S913">
        <v>1</v>
      </c>
      <c r="T913" s="11">
        <f t="shared" si="88"/>
        <v>41641.796817129631</v>
      </c>
      <c r="U913" s="11">
        <f t="shared" si="89"/>
        <v>41662.796817129631</v>
      </c>
    </row>
    <row r="914" spans="1:21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4"/>
        <v>8.5714285714285719E-3</v>
      </c>
      <c r="P914" s="6">
        <f t="shared" si="85"/>
        <v>15</v>
      </c>
      <c r="Q914" t="str">
        <f t="shared" si="86"/>
        <v>music</v>
      </c>
      <c r="R914" t="str">
        <f t="shared" si="87"/>
        <v>jazz</v>
      </c>
      <c r="S914">
        <v>1</v>
      </c>
      <c r="T914" s="11">
        <f t="shared" si="88"/>
        <v>41193.901006944441</v>
      </c>
      <c r="U914" s="11">
        <f t="shared" si="89"/>
        <v>41253.942673611105</v>
      </c>
    </row>
    <row r="915" spans="1:21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4"/>
        <v>6.6066666666666662E-2</v>
      </c>
      <c r="P915" s="6">
        <f t="shared" si="85"/>
        <v>82.583333333333329</v>
      </c>
      <c r="Q915" t="str">
        <f t="shared" si="86"/>
        <v>music</v>
      </c>
      <c r="R915" t="str">
        <f t="shared" si="87"/>
        <v>jazz</v>
      </c>
      <c r="S915">
        <v>1</v>
      </c>
      <c r="T915" s="11">
        <f t="shared" si="88"/>
        <v>41003.930775462963</v>
      </c>
      <c r="U915" s="11">
        <f t="shared" si="89"/>
        <v>41033.930775462963</v>
      </c>
    </row>
    <row r="916" spans="1:21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4"/>
        <v>0</v>
      </c>
      <c r="P916" s="6" t="e">
        <f t="shared" si="85"/>
        <v>#DIV/0!</v>
      </c>
      <c r="Q916" t="str">
        <f t="shared" si="86"/>
        <v>music</v>
      </c>
      <c r="R916" t="str">
        <f t="shared" si="87"/>
        <v>jazz</v>
      </c>
      <c r="S916">
        <v>1</v>
      </c>
      <c r="T916" s="11">
        <f t="shared" si="88"/>
        <v>41116.554942129631</v>
      </c>
      <c r="U916" s="11">
        <f t="shared" si="89"/>
        <v>41146.554942129631</v>
      </c>
    </row>
    <row r="917" spans="1:21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4"/>
        <v>5.7692307692307696E-2</v>
      </c>
      <c r="P917" s="6">
        <f t="shared" si="85"/>
        <v>41.666666666666664</v>
      </c>
      <c r="Q917" t="str">
        <f t="shared" si="86"/>
        <v>music</v>
      </c>
      <c r="R917" t="str">
        <f t="shared" si="87"/>
        <v>jazz</v>
      </c>
      <c r="S917">
        <v>1</v>
      </c>
      <c r="T917" s="11">
        <f t="shared" si="88"/>
        <v>40937.471226851849</v>
      </c>
      <c r="U917" s="11">
        <f t="shared" si="89"/>
        <v>40968.999305555553</v>
      </c>
    </row>
    <row r="918" spans="1:21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4"/>
        <v>0</v>
      </c>
      <c r="P918" s="6" t="e">
        <f t="shared" si="85"/>
        <v>#DIV/0!</v>
      </c>
      <c r="Q918" t="str">
        <f t="shared" si="86"/>
        <v>music</v>
      </c>
      <c r="R918" t="str">
        <f t="shared" si="87"/>
        <v>jazz</v>
      </c>
      <c r="S918">
        <v>1</v>
      </c>
      <c r="T918" s="11">
        <f t="shared" si="88"/>
        <v>40434.645069444443</v>
      </c>
      <c r="U918" s="11">
        <f t="shared" si="89"/>
        <v>40473</v>
      </c>
    </row>
    <row r="919" spans="1:21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4"/>
        <v>6.0000000000000001E-3</v>
      </c>
      <c r="P919" s="6">
        <f t="shared" si="85"/>
        <v>30</v>
      </c>
      <c r="Q919" t="str">
        <f t="shared" si="86"/>
        <v>music</v>
      </c>
      <c r="R919" t="str">
        <f t="shared" si="87"/>
        <v>jazz</v>
      </c>
      <c r="S919">
        <v>1</v>
      </c>
      <c r="T919" s="11">
        <f t="shared" si="88"/>
        <v>41802.735300925924</v>
      </c>
      <c r="U919" s="11">
        <f t="shared" si="89"/>
        <v>41833.895833333328</v>
      </c>
    </row>
    <row r="920" spans="1:21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4"/>
        <v>5.0256410256410255E-2</v>
      </c>
      <c r="P920" s="6">
        <f t="shared" si="85"/>
        <v>19.600000000000001</v>
      </c>
      <c r="Q920" t="str">
        <f t="shared" si="86"/>
        <v>music</v>
      </c>
      <c r="R920" t="str">
        <f t="shared" si="87"/>
        <v>jazz</v>
      </c>
      <c r="S920">
        <v>1</v>
      </c>
      <c r="T920" s="11">
        <f t="shared" si="88"/>
        <v>41944.707881944443</v>
      </c>
      <c r="U920" s="11">
        <f t="shared" si="89"/>
        <v>41974.749548611107</v>
      </c>
    </row>
    <row r="921" spans="1:21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4"/>
        <v>5.0000000000000001E-3</v>
      </c>
      <c r="P921" s="6">
        <f t="shared" si="85"/>
        <v>100</v>
      </c>
      <c r="Q921" t="str">
        <f t="shared" si="86"/>
        <v>music</v>
      </c>
      <c r="R921" t="str">
        <f t="shared" si="87"/>
        <v>jazz</v>
      </c>
      <c r="S921">
        <v>1</v>
      </c>
      <c r="T921" s="11">
        <f t="shared" si="88"/>
        <v>41227.433391203704</v>
      </c>
      <c r="U921" s="11">
        <f t="shared" si="89"/>
        <v>41262.433391203704</v>
      </c>
    </row>
    <row r="922" spans="1:21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4"/>
        <v>0</v>
      </c>
      <c r="P922" s="6" t="e">
        <f t="shared" si="85"/>
        <v>#DIV/0!</v>
      </c>
      <c r="Q922" t="str">
        <f t="shared" si="86"/>
        <v>music</v>
      </c>
      <c r="R922" t="str">
        <f t="shared" si="87"/>
        <v>jazz</v>
      </c>
      <c r="S922">
        <v>1</v>
      </c>
      <c r="T922" s="11">
        <f t="shared" si="88"/>
        <v>41562.463217592594</v>
      </c>
      <c r="U922" s="11">
        <f t="shared" si="89"/>
        <v>41592.504884259259</v>
      </c>
    </row>
    <row r="923" spans="1:21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4"/>
        <v>0.309</v>
      </c>
      <c r="P923" s="6">
        <f t="shared" si="85"/>
        <v>231.75</v>
      </c>
      <c r="Q923" t="str">
        <f t="shared" si="86"/>
        <v>music</v>
      </c>
      <c r="R923" t="str">
        <f t="shared" si="87"/>
        <v>jazz</v>
      </c>
      <c r="S923">
        <v>1</v>
      </c>
      <c r="T923" s="11">
        <f t="shared" si="88"/>
        <v>40846.962685185179</v>
      </c>
      <c r="U923" s="11">
        <f t="shared" si="89"/>
        <v>40889.004351851851</v>
      </c>
    </row>
    <row r="924" spans="1:21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4"/>
        <v>0.21037037037037037</v>
      </c>
      <c r="P924" s="6">
        <f t="shared" si="85"/>
        <v>189.33333333333334</v>
      </c>
      <c r="Q924" t="str">
        <f t="shared" si="86"/>
        <v>music</v>
      </c>
      <c r="R924" t="str">
        <f t="shared" si="87"/>
        <v>jazz</v>
      </c>
      <c r="S924">
        <v>1</v>
      </c>
      <c r="T924" s="11">
        <f t="shared" si="88"/>
        <v>41878.32167824074</v>
      </c>
      <c r="U924" s="11">
        <f t="shared" si="89"/>
        <v>41913.32167824074</v>
      </c>
    </row>
    <row r="925" spans="1:21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4"/>
        <v>2.1999999999999999E-2</v>
      </c>
      <c r="P925" s="6">
        <f t="shared" si="85"/>
        <v>55</v>
      </c>
      <c r="Q925" t="str">
        <f t="shared" si="86"/>
        <v>music</v>
      </c>
      <c r="R925" t="str">
        <f t="shared" si="87"/>
        <v>jazz</v>
      </c>
      <c r="S925">
        <v>1</v>
      </c>
      <c r="T925" s="11">
        <f t="shared" si="88"/>
        <v>41934.751423611109</v>
      </c>
      <c r="U925" s="11">
        <f t="shared" si="89"/>
        <v>41964.793090277781</v>
      </c>
    </row>
    <row r="926" spans="1:21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4"/>
        <v>0.109</v>
      </c>
      <c r="P926" s="6">
        <f t="shared" si="85"/>
        <v>21.8</v>
      </c>
      <c r="Q926" t="str">
        <f t="shared" si="86"/>
        <v>music</v>
      </c>
      <c r="R926" t="str">
        <f t="shared" si="87"/>
        <v>jazz</v>
      </c>
      <c r="S926">
        <v>1</v>
      </c>
      <c r="T926" s="11">
        <f t="shared" si="88"/>
        <v>41288.734594907408</v>
      </c>
      <c r="U926" s="11">
        <f t="shared" si="89"/>
        <v>41318.734594907408</v>
      </c>
    </row>
    <row r="927" spans="1:21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4"/>
        <v>2.6666666666666668E-2</v>
      </c>
      <c r="P927" s="6">
        <f t="shared" si="85"/>
        <v>32</v>
      </c>
      <c r="Q927" t="str">
        <f t="shared" si="86"/>
        <v>music</v>
      </c>
      <c r="R927" t="str">
        <f t="shared" si="87"/>
        <v>jazz</v>
      </c>
      <c r="S927">
        <v>1</v>
      </c>
      <c r="T927" s="11">
        <f t="shared" si="88"/>
        <v>41575.672581018516</v>
      </c>
      <c r="U927" s="11">
        <f t="shared" si="89"/>
        <v>41605.71424768518</v>
      </c>
    </row>
    <row r="928" spans="1:21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4"/>
        <v>0</v>
      </c>
      <c r="P928" s="6" t="e">
        <f t="shared" si="85"/>
        <v>#DIV/0!</v>
      </c>
      <c r="Q928" t="str">
        <f t="shared" si="86"/>
        <v>music</v>
      </c>
      <c r="R928" t="str">
        <f t="shared" si="87"/>
        <v>jazz</v>
      </c>
      <c r="S928">
        <v>1</v>
      </c>
      <c r="T928" s="11">
        <f t="shared" si="88"/>
        <v>40337.811689814815</v>
      </c>
      <c r="U928" s="11">
        <f t="shared" si="89"/>
        <v>40367.736111111109</v>
      </c>
    </row>
    <row r="929" spans="1:21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4"/>
        <v>0</v>
      </c>
      <c r="P929" s="6" t="e">
        <f t="shared" si="85"/>
        <v>#DIV/0!</v>
      </c>
      <c r="Q929" t="str">
        <f t="shared" si="86"/>
        <v>music</v>
      </c>
      <c r="R929" t="str">
        <f t="shared" si="87"/>
        <v>jazz</v>
      </c>
      <c r="S929">
        <v>1</v>
      </c>
      <c r="T929" s="11">
        <f t="shared" si="88"/>
        <v>41013.614525462959</v>
      </c>
      <c r="U929" s="11">
        <f t="shared" si="89"/>
        <v>41043.614525462959</v>
      </c>
    </row>
    <row r="930" spans="1:21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4"/>
        <v>0.10862068965517241</v>
      </c>
      <c r="P930" s="6">
        <f t="shared" si="85"/>
        <v>56.25</v>
      </c>
      <c r="Q930" t="str">
        <f t="shared" si="86"/>
        <v>music</v>
      </c>
      <c r="R930" t="str">
        <f t="shared" si="87"/>
        <v>jazz</v>
      </c>
      <c r="S930">
        <v>1</v>
      </c>
      <c r="T930" s="11">
        <f t="shared" si="88"/>
        <v>41180.654085648144</v>
      </c>
      <c r="U930" s="11">
        <f t="shared" si="89"/>
        <v>41230.791666666664</v>
      </c>
    </row>
    <row r="931" spans="1:21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4"/>
        <v>0</v>
      </c>
      <c r="P931" s="6" t="e">
        <f t="shared" si="85"/>
        <v>#DIV/0!</v>
      </c>
      <c r="Q931" t="str">
        <f t="shared" si="86"/>
        <v>music</v>
      </c>
      <c r="R931" t="str">
        <f t="shared" si="87"/>
        <v>jazz</v>
      </c>
      <c r="S931">
        <v>1</v>
      </c>
      <c r="T931" s="11">
        <f t="shared" si="88"/>
        <v>40978.029733796291</v>
      </c>
      <c r="U931" s="11">
        <f t="shared" si="89"/>
        <v>41007.988067129627</v>
      </c>
    </row>
    <row r="932" spans="1:21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4"/>
        <v>0.38333333333333336</v>
      </c>
      <c r="P932" s="6">
        <f t="shared" si="85"/>
        <v>69</v>
      </c>
      <c r="Q932" t="str">
        <f t="shared" si="86"/>
        <v>music</v>
      </c>
      <c r="R932" t="str">
        <f t="shared" si="87"/>
        <v>jazz</v>
      </c>
      <c r="S932">
        <v>1</v>
      </c>
      <c r="T932" s="11">
        <f t="shared" si="88"/>
        <v>40312.707245370366</v>
      </c>
      <c r="U932" s="11">
        <f t="shared" si="89"/>
        <v>40354.688888888886</v>
      </c>
    </row>
    <row r="933" spans="1:21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4"/>
        <v>6.5500000000000003E-2</v>
      </c>
      <c r="P933" s="6">
        <f t="shared" si="85"/>
        <v>18.714285714285715</v>
      </c>
      <c r="Q933" t="str">
        <f t="shared" si="86"/>
        <v>music</v>
      </c>
      <c r="R933" t="str">
        <f t="shared" si="87"/>
        <v>jazz</v>
      </c>
      <c r="S933">
        <v>1</v>
      </c>
      <c r="T933" s="11">
        <f t="shared" si="88"/>
        <v>41680.151643518519</v>
      </c>
      <c r="U933" s="11">
        <f t="shared" si="89"/>
        <v>41714.708333333328</v>
      </c>
    </row>
    <row r="934" spans="1:21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4"/>
        <v>0.14536842105263159</v>
      </c>
      <c r="P934" s="6">
        <f t="shared" si="85"/>
        <v>46.033333333333331</v>
      </c>
      <c r="Q934" t="str">
        <f t="shared" si="86"/>
        <v>music</v>
      </c>
      <c r="R934" t="str">
        <f t="shared" si="87"/>
        <v>jazz</v>
      </c>
      <c r="S934">
        <v>1</v>
      </c>
      <c r="T934" s="11">
        <f t="shared" si="88"/>
        <v>41310.760937499996</v>
      </c>
      <c r="U934" s="11">
        <f t="shared" si="89"/>
        <v>41355.719270833331</v>
      </c>
    </row>
    <row r="935" spans="1:21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4"/>
        <v>0.06</v>
      </c>
      <c r="P935" s="6">
        <f t="shared" si="85"/>
        <v>60</v>
      </c>
      <c r="Q935" t="str">
        <f t="shared" si="86"/>
        <v>music</v>
      </c>
      <c r="R935" t="str">
        <f t="shared" si="87"/>
        <v>jazz</v>
      </c>
      <c r="S935">
        <v>1</v>
      </c>
      <c r="T935" s="11">
        <f t="shared" si="88"/>
        <v>41710.960752314815</v>
      </c>
      <c r="U935" s="11">
        <f t="shared" si="89"/>
        <v>41770.960752314815</v>
      </c>
    </row>
    <row r="936" spans="1:21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4"/>
        <v>0.30399999999999999</v>
      </c>
      <c r="P936" s="6">
        <f t="shared" si="85"/>
        <v>50.666666666666664</v>
      </c>
      <c r="Q936" t="str">
        <f t="shared" si="86"/>
        <v>music</v>
      </c>
      <c r="R936" t="str">
        <f t="shared" si="87"/>
        <v>jazz</v>
      </c>
      <c r="S936">
        <v>1</v>
      </c>
      <c r="T936" s="11">
        <f t="shared" si="88"/>
        <v>41733.528749999998</v>
      </c>
      <c r="U936" s="11">
        <f t="shared" si="89"/>
        <v>41763.041666666664</v>
      </c>
    </row>
    <row r="937" spans="1:21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4"/>
        <v>1.4285714285714285E-2</v>
      </c>
      <c r="P937" s="6">
        <f t="shared" si="85"/>
        <v>25</v>
      </c>
      <c r="Q937" t="str">
        <f t="shared" si="86"/>
        <v>music</v>
      </c>
      <c r="R937" t="str">
        <f t="shared" si="87"/>
        <v>jazz</v>
      </c>
      <c r="S937">
        <v>1</v>
      </c>
      <c r="T937" s="11">
        <f t="shared" si="88"/>
        <v>42368.125335648147</v>
      </c>
      <c r="U937" s="11">
        <f t="shared" si="89"/>
        <v>42398.125335648147</v>
      </c>
    </row>
    <row r="938" spans="1:21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4"/>
        <v>0</v>
      </c>
      <c r="P938" s="6" t="e">
        <f t="shared" si="85"/>
        <v>#DIV/0!</v>
      </c>
      <c r="Q938" t="str">
        <f t="shared" si="86"/>
        <v>music</v>
      </c>
      <c r="R938" t="str">
        <f t="shared" si="87"/>
        <v>jazz</v>
      </c>
      <c r="S938">
        <v>1</v>
      </c>
      <c r="T938" s="11">
        <f t="shared" si="88"/>
        <v>40882.815844907404</v>
      </c>
      <c r="U938" s="11">
        <f t="shared" si="89"/>
        <v>40926.625</v>
      </c>
    </row>
    <row r="939" spans="1:21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4"/>
        <v>1.1428571428571429E-2</v>
      </c>
      <c r="P939" s="6">
        <f t="shared" si="85"/>
        <v>20</v>
      </c>
      <c r="Q939" t="str">
        <f t="shared" si="86"/>
        <v>music</v>
      </c>
      <c r="R939" t="str">
        <f t="shared" si="87"/>
        <v>jazz</v>
      </c>
      <c r="S939">
        <v>1</v>
      </c>
      <c r="T939" s="11">
        <f t="shared" si="88"/>
        <v>41551.589780092589</v>
      </c>
      <c r="U939" s="11">
        <f t="shared" si="89"/>
        <v>41581.63144675926</v>
      </c>
    </row>
    <row r="940" spans="1:21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4"/>
        <v>3.5714285714285713E-3</v>
      </c>
      <c r="P940" s="6">
        <f t="shared" si="85"/>
        <v>25</v>
      </c>
      <c r="Q940" t="str">
        <f t="shared" si="86"/>
        <v>music</v>
      </c>
      <c r="R940" t="str">
        <f t="shared" si="87"/>
        <v>jazz</v>
      </c>
      <c r="S940">
        <v>1</v>
      </c>
      <c r="T940" s="11">
        <f t="shared" si="88"/>
        <v>41124.27138888889</v>
      </c>
      <c r="U940" s="11">
        <f t="shared" si="89"/>
        <v>41154.27138888889</v>
      </c>
    </row>
    <row r="941" spans="1:21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4"/>
        <v>1.4545454545454545E-2</v>
      </c>
      <c r="P941" s="6">
        <f t="shared" si="85"/>
        <v>20</v>
      </c>
      <c r="Q941" t="str">
        <f t="shared" si="86"/>
        <v>music</v>
      </c>
      <c r="R941" t="str">
        <f t="shared" si="87"/>
        <v>jazz</v>
      </c>
      <c r="S941">
        <v>1</v>
      </c>
      <c r="T941" s="11">
        <f t="shared" si="88"/>
        <v>41416.554837962962</v>
      </c>
      <c r="U941" s="11">
        <f t="shared" si="89"/>
        <v>41455.623611111107</v>
      </c>
    </row>
    <row r="942" spans="1:21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4"/>
        <v>0.17155555555555554</v>
      </c>
      <c r="P942" s="6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>
        <v>1</v>
      </c>
      <c r="T942" s="11">
        <f t="shared" si="88"/>
        <v>42181.800069444442</v>
      </c>
      <c r="U942" s="11">
        <f t="shared" si="89"/>
        <v>42226.800069444442</v>
      </c>
    </row>
    <row r="943" spans="1:21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4"/>
        <v>2.3220000000000001E-2</v>
      </c>
      <c r="P943" s="6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>
        <v>1</v>
      </c>
      <c r="T943" s="11">
        <f t="shared" si="88"/>
        <v>42745.888252314813</v>
      </c>
      <c r="U943" s="11">
        <f t="shared" si="89"/>
        <v>42775.888252314813</v>
      </c>
    </row>
    <row r="944" spans="1:21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4"/>
        <v>8.9066666666666669E-2</v>
      </c>
      <c r="P944" s="6">
        <f t="shared" si="85"/>
        <v>41.75</v>
      </c>
      <c r="Q944" t="str">
        <f t="shared" si="86"/>
        <v>technology</v>
      </c>
      <c r="R944" t="str">
        <f t="shared" si="87"/>
        <v>wearables</v>
      </c>
      <c r="S944">
        <v>1</v>
      </c>
      <c r="T944" s="11">
        <f t="shared" si="88"/>
        <v>42382.634953703695</v>
      </c>
      <c r="U944" s="11">
        <f t="shared" si="89"/>
        <v>42418.634953703695</v>
      </c>
    </row>
    <row r="945" spans="1:21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4"/>
        <v>9.633333333333334E-2</v>
      </c>
      <c r="P945" s="6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>
        <v>1</v>
      </c>
      <c r="T945" s="11">
        <f t="shared" si="88"/>
        <v>42673.459548611114</v>
      </c>
      <c r="U945" s="11">
        <f t="shared" si="89"/>
        <v>42703.501215277771</v>
      </c>
    </row>
    <row r="946" spans="1:21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4"/>
        <v>0.13325999999999999</v>
      </c>
      <c r="P946" s="6">
        <f t="shared" si="85"/>
        <v>69.40625</v>
      </c>
      <c r="Q946" t="str">
        <f t="shared" si="86"/>
        <v>technology</v>
      </c>
      <c r="R946" t="str">
        <f t="shared" si="87"/>
        <v>wearables</v>
      </c>
      <c r="S946">
        <v>1</v>
      </c>
      <c r="T946" s="11">
        <f t="shared" si="88"/>
        <v>42444.375578703701</v>
      </c>
      <c r="U946" s="11">
        <f t="shared" si="89"/>
        <v>42478.374999999993</v>
      </c>
    </row>
    <row r="947" spans="1:21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4"/>
        <v>2.4840000000000001E-2</v>
      </c>
      <c r="P947" s="6">
        <f t="shared" si="85"/>
        <v>155.25</v>
      </c>
      <c r="Q947" t="str">
        <f t="shared" si="86"/>
        <v>technology</v>
      </c>
      <c r="R947" t="str">
        <f t="shared" si="87"/>
        <v>wearables</v>
      </c>
      <c r="S947">
        <v>1</v>
      </c>
      <c r="T947" s="11">
        <f t="shared" si="88"/>
        <v>42732.664652777778</v>
      </c>
      <c r="U947" s="11">
        <f t="shared" si="89"/>
        <v>42784.790972222218</v>
      </c>
    </row>
    <row r="948" spans="1:21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4"/>
        <v>1.9066666666666666E-2</v>
      </c>
      <c r="P948" s="6">
        <f t="shared" si="85"/>
        <v>57.2</v>
      </c>
      <c r="Q948" t="str">
        <f t="shared" si="86"/>
        <v>technology</v>
      </c>
      <c r="R948" t="str">
        <f t="shared" si="87"/>
        <v>wearables</v>
      </c>
      <c r="S948">
        <v>1</v>
      </c>
      <c r="T948" s="11">
        <f t="shared" si="88"/>
        <v>42592.542222222219</v>
      </c>
      <c r="U948" s="11">
        <f t="shared" si="89"/>
        <v>42622.542222222219</v>
      </c>
    </row>
    <row r="949" spans="1:21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4"/>
        <v>0</v>
      </c>
      <c r="P949" s="6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>
        <v>1</v>
      </c>
      <c r="T949" s="11">
        <f t="shared" si="88"/>
        <v>42491.57298611111</v>
      </c>
      <c r="U949" s="11">
        <f t="shared" si="89"/>
        <v>42551.57298611111</v>
      </c>
    </row>
    <row r="950" spans="1:21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4"/>
        <v>0.12</v>
      </c>
      <c r="P950" s="6">
        <f t="shared" si="85"/>
        <v>60</v>
      </c>
      <c r="Q950" t="str">
        <f t="shared" si="86"/>
        <v>technology</v>
      </c>
      <c r="R950" t="str">
        <f t="shared" si="87"/>
        <v>wearables</v>
      </c>
      <c r="S950">
        <v>1</v>
      </c>
      <c r="T950" s="11">
        <f t="shared" si="88"/>
        <v>42411.619953703703</v>
      </c>
      <c r="U950" s="11">
        <f t="shared" si="89"/>
        <v>42441.619953703703</v>
      </c>
    </row>
    <row r="951" spans="1:21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4"/>
        <v>1.3650000000000001E-2</v>
      </c>
      <c r="P951" s="6">
        <f t="shared" si="85"/>
        <v>39</v>
      </c>
      <c r="Q951" t="str">
        <f t="shared" si="86"/>
        <v>technology</v>
      </c>
      <c r="R951" t="str">
        <f t="shared" si="87"/>
        <v>wearables</v>
      </c>
      <c r="S951">
        <v>1</v>
      </c>
      <c r="T951" s="11">
        <f t="shared" si="88"/>
        <v>42360.835370370369</v>
      </c>
      <c r="U951" s="11">
        <f t="shared" si="89"/>
        <v>42420.835370370369</v>
      </c>
    </row>
    <row r="952" spans="1:21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4"/>
        <v>0.28039999999999998</v>
      </c>
      <c r="P952" s="6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>
        <v>1</v>
      </c>
      <c r="T952" s="11">
        <f t="shared" si="88"/>
        <v>42356.54237268518</v>
      </c>
      <c r="U952" s="11">
        <f t="shared" si="89"/>
        <v>42386.54237268518</v>
      </c>
    </row>
    <row r="953" spans="1:21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4"/>
        <v>0.38390000000000002</v>
      </c>
      <c r="P953" s="6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>
        <v>1</v>
      </c>
      <c r="T953" s="11">
        <f t="shared" si="88"/>
        <v>42480.44527777777</v>
      </c>
      <c r="U953" s="11">
        <f t="shared" si="89"/>
        <v>42525.44527777777</v>
      </c>
    </row>
    <row r="954" spans="1:21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4"/>
        <v>0.39942857142857141</v>
      </c>
      <c r="P954" s="6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>
        <v>1</v>
      </c>
      <c r="T954" s="11">
        <f t="shared" si="88"/>
        <v>42662.405231481483</v>
      </c>
      <c r="U954" s="11">
        <f t="shared" si="89"/>
        <v>42692.446898148148</v>
      </c>
    </row>
    <row r="955" spans="1:21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4"/>
        <v>8.3999999999999995E-3</v>
      </c>
      <c r="P955" s="6">
        <f t="shared" si="85"/>
        <v>25.2</v>
      </c>
      <c r="Q955" t="str">
        <f t="shared" si="86"/>
        <v>technology</v>
      </c>
      <c r="R955" t="str">
        <f t="shared" si="87"/>
        <v>wearables</v>
      </c>
      <c r="S955">
        <v>1</v>
      </c>
      <c r="T955" s="11">
        <f t="shared" si="88"/>
        <v>41998.956006944441</v>
      </c>
      <c r="U955" s="11">
        <f t="shared" si="89"/>
        <v>42028.956006944441</v>
      </c>
    </row>
    <row r="956" spans="1:21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4"/>
        <v>0.43406666666666666</v>
      </c>
      <c r="P956" s="6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>
        <v>1</v>
      </c>
      <c r="T956" s="11">
        <f t="shared" si="88"/>
        <v>42194.625451388885</v>
      </c>
      <c r="U956" s="11">
        <f t="shared" si="89"/>
        <v>42236.625451388885</v>
      </c>
    </row>
    <row r="957" spans="1:21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4"/>
        <v>5.6613333333333335E-2</v>
      </c>
      <c r="P957" s="6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>
        <v>1</v>
      </c>
      <c r="T957" s="11">
        <f t="shared" si="88"/>
        <v>42586.086805555555</v>
      </c>
      <c r="U957" s="11">
        <f t="shared" si="89"/>
        <v>42626.086805555555</v>
      </c>
    </row>
    <row r="958" spans="1:21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4"/>
        <v>1.7219999999999999E-2</v>
      </c>
      <c r="P958" s="6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>
        <v>1</v>
      </c>
      <c r="T958" s="11">
        <f t="shared" si="88"/>
        <v>42060.705543981479</v>
      </c>
      <c r="U958" s="11">
        <f t="shared" si="89"/>
        <v>42120.663877314808</v>
      </c>
    </row>
    <row r="959" spans="1:21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4"/>
        <v>1.9416666666666665E-2</v>
      </c>
      <c r="P959" s="6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>
        <v>1</v>
      </c>
      <c r="T959" s="11">
        <f t="shared" si="88"/>
        <v>42660.344131944446</v>
      </c>
      <c r="U959" s="11">
        <f t="shared" si="89"/>
        <v>42691.385798611103</v>
      </c>
    </row>
    <row r="960" spans="1:21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4"/>
        <v>0.11328275684711328</v>
      </c>
      <c r="P960" s="6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>
        <v>1</v>
      </c>
      <c r="T960" s="11">
        <f t="shared" si="88"/>
        <v>42082.594479166662</v>
      </c>
      <c r="U960" s="11">
        <f t="shared" si="89"/>
        <v>42103.999305555553</v>
      </c>
    </row>
    <row r="961" spans="1:21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4"/>
        <v>0.3886</v>
      </c>
      <c r="P961" s="6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>
        <v>1</v>
      </c>
      <c r="T961" s="11">
        <f t="shared" si="88"/>
        <v>41992.96603009259</v>
      </c>
      <c r="U961" s="11">
        <f t="shared" si="89"/>
        <v>42022.96603009259</v>
      </c>
    </row>
    <row r="962" spans="1:21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4"/>
        <v>0.46100628930817611</v>
      </c>
      <c r="P962" s="6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>
        <v>1</v>
      </c>
      <c r="T962" s="11">
        <f t="shared" si="88"/>
        <v>42766.41846064815</v>
      </c>
      <c r="U962" s="11">
        <f t="shared" si="89"/>
        <v>42808.376793981479</v>
      </c>
    </row>
    <row r="963" spans="1:21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0">E963/D963</f>
        <v>0.42188421052631581</v>
      </c>
      <c r="P963" s="6">
        <f t="shared" ref="P963:P1026" si="91">E963/L963</f>
        <v>364.35454545454547</v>
      </c>
      <c r="Q963" t="str">
        <f t="shared" ref="Q963:Q1026" si="92">LEFT(N963,FIND("/",N963)-1)</f>
        <v>technology</v>
      </c>
      <c r="R963" t="str">
        <f t="shared" ref="R963:R1026" si="93">RIGHT(N963,LEN(N963)-FIND("/",N963))</f>
        <v>wearables</v>
      </c>
      <c r="S963">
        <v>1</v>
      </c>
      <c r="T963" s="11">
        <f t="shared" ref="T963:T1026" si="94">(((J963/60)/60)/24)+DATE(1970,1,1)+(-5/24)</f>
        <v>42740.485358796293</v>
      </c>
      <c r="U963" s="11">
        <f t="shared" ref="U963:U1026" si="95">(((I963/60)/60)/24)+DATE(1970,1,1)+(-5/24)</f>
        <v>42786.583333333336</v>
      </c>
    </row>
    <row r="964" spans="1:21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0"/>
        <v>0.2848</v>
      </c>
      <c r="P964" s="6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>
        <v>1</v>
      </c>
      <c r="T964" s="11">
        <f t="shared" si="94"/>
        <v>42373.504085648143</v>
      </c>
      <c r="U964" s="11">
        <f t="shared" si="95"/>
        <v>42411.504085648143</v>
      </c>
    </row>
    <row r="965" spans="1:21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0"/>
        <v>1.0771428571428571E-2</v>
      </c>
      <c r="P965" s="6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>
        <v>1</v>
      </c>
      <c r="T965" s="11">
        <f t="shared" si="94"/>
        <v>42625.427303240744</v>
      </c>
      <c r="U965" s="11">
        <f t="shared" si="95"/>
        <v>42660.427303240744</v>
      </c>
    </row>
    <row r="966" spans="1:21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0"/>
        <v>7.9909090909090902E-3</v>
      </c>
      <c r="P966" s="6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>
        <v>1</v>
      </c>
      <c r="T966" s="11">
        <f t="shared" si="94"/>
        <v>42208.420358796291</v>
      </c>
      <c r="U966" s="11">
        <f t="shared" si="95"/>
        <v>42248.420358796291</v>
      </c>
    </row>
    <row r="967" spans="1:21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0"/>
        <v>1.192E-2</v>
      </c>
      <c r="P967" s="6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>
        <v>1</v>
      </c>
      <c r="T967" s="11">
        <f t="shared" si="94"/>
        <v>42636.808402777773</v>
      </c>
      <c r="U967" s="11">
        <f t="shared" si="95"/>
        <v>42668.957638888889</v>
      </c>
    </row>
    <row r="968" spans="1:21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0"/>
        <v>0.14799999999999999</v>
      </c>
      <c r="P968" s="6">
        <f t="shared" si="91"/>
        <v>59.2</v>
      </c>
      <c r="Q968" t="str">
        <f t="shared" si="92"/>
        <v>technology</v>
      </c>
      <c r="R968" t="str">
        <f t="shared" si="93"/>
        <v>wearables</v>
      </c>
      <c r="S968">
        <v>1</v>
      </c>
      <c r="T968" s="11">
        <f t="shared" si="94"/>
        <v>42619.427453703705</v>
      </c>
      <c r="U968" s="11">
        <f t="shared" si="95"/>
        <v>42649.427453703705</v>
      </c>
    </row>
    <row r="969" spans="1:21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0"/>
        <v>0.17810000000000001</v>
      </c>
      <c r="P969" s="6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>
        <v>1</v>
      </c>
      <c r="T969" s="11">
        <f t="shared" si="94"/>
        <v>42422.045995370368</v>
      </c>
      <c r="U969" s="11">
        <f t="shared" si="95"/>
        <v>42482.004328703704</v>
      </c>
    </row>
    <row r="970" spans="1:21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0"/>
        <v>1.325E-2</v>
      </c>
      <c r="P970" s="6">
        <f t="shared" si="91"/>
        <v>26.5</v>
      </c>
      <c r="Q970" t="str">
        <f t="shared" si="92"/>
        <v>technology</v>
      </c>
      <c r="R970" t="str">
        <f t="shared" si="93"/>
        <v>wearables</v>
      </c>
      <c r="S970">
        <v>1</v>
      </c>
      <c r="T970" s="11">
        <f t="shared" si="94"/>
        <v>41836.639282407406</v>
      </c>
      <c r="U970" s="11">
        <f t="shared" si="95"/>
        <v>41866.639282407406</v>
      </c>
    </row>
    <row r="971" spans="1:21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0"/>
        <v>0.46666666666666667</v>
      </c>
      <c r="P971" s="6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>
        <v>1</v>
      </c>
      <c r="T971" s="11">
        <f t="shared" si="94"/>
        <v>42742.094988425924</v>
      </c>
      <c r="U971" s="11">
        <f t="shared" si="95"/>
        <v>42775.094988425924</v>
      </c>
    </row>
    <row r="972" spans="1:21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0"/>
        <v>0.4592</v>
      </c>
      <c r="P972" s="6">
        <f t="shared" si="91"/>
        <v>164</v>
      </c>
      <c r="Q972" t="str">
        <f t="shared" si="92"/>
        <v>technology</v>
      </c>
      <c r="R972" t="str">
        <f t="shared" si="93"/>
        <v>wearables</v>
      </c>
      <c r="S972">
        <v>1</v>
      </c>
      <c r="T972" s="11">
        <f t="shared" si="94"/>
        <v>42721.012187499997</v>
      </c>
      <c r="U972" s="11">
        <f t="shared" si="95"/>
        <v>42757.999305555553</v>
      </c>
    </row>
    <row r="973" spans="1:21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0"/>
        <v>2.2599999999999999E-3</v>
      </c>
      <c r="P973" s="6">
        <f t="shared" si="91"/>
        <v>45.2</v>
      </c>
      <c r="Q973" t="str">
        <f t="shared" si="92"/>
        <v>technology</v>
      </c>
      <c r="R973" t="str">
        <f t="shared" si="93"/>
        <v>wearables</v>
      </c>
      <c r="S973">
        <v>1</v>
      </c>
      <c r="T973" s="11">
        <f t="shared" si="94"/>
        <v>42111.500694444439</v>
      </c>
      <c r="U973" s="11">
        <f t="shared" si="95"/>
        <v>42156.500694444439</v>
      </c>
    </row>
    <row r="974" spans="1:21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0"/>
        <v>0.34625</v>
      </c>
      <c r="P974" s="6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>
        <v>1</v>
      </c>
      <c r="T974" s="11">
        <f t="shared" si="94"/>
        <v>41856.657384259255</v>
      </c>
      <c r="U974" s="11">
        <f t="shared" si="95"/>
        <v>41886.082638888889</v>
      </c>
    </row>
    <row r="975" spans="1:21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0"/>
        <v>2.0549999999999999E-2</v>
      </c>
      <c r="P975" s="6">
        <f t="shared" si="91"/>
        <v>51.375</v>
      </c>
      <c r="Q975" t="str">
        <f t="shared" si="92"/>
        <v>technology</v>
      </c>
      <c r="R975" t="str">
        <f t="shared" si="93"/>
        <v>wearables</v>
      </c>
      <c r="S975">
        <v>1</v>
      </c>
      <c r="T975" s="11">
        <f t="shared" si="94"/>
        <v>42256.806631944441</v>
      </c>
      <c r="U975" s="11">
        <f t="shared" si="95"/>
        <v>42316.848298611112</v>
      </c>
    </row>
    <row r="976" spans="1:21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0"/>
        <v>5.5999999999999999E-3</v>
      </c>
      <c r="P976" s="6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>
        <v>1</v>
      </c>
      <c r="T976" s="11">
        <f t="shared" si="94"/>
        <v>42424.541157407402</v>
      </c>
      <c r="U976" s="11">
        <f t="shared" si="95"/>
        <v>42454.499490740738</v>
      </c>
    </row>
    <row r="977" spans="1:21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0"/>
        <v>2.6069999999999999E-2</v>
      </c>
      <c r="P977" s="6">
        <f t="shared" si="91"/>
        <v>108.625</v>
      </c>
      <c r="Q977" t="str">
        <f t="shared" si="92"/>
        <v>technology</v>
      </c>
      <c r="R977" t="str">
        <f t="shared" si="93"/>
        <v>wearables</v>
      </c>
      <c r="S977">
        <v>1</v>
      </c>
      <c r="T977" s="11">
        <f t="shared" si="94"/>
        <v>42489.488252314812</v>
      </c>
      <c r="U977" s="11">
        <f t="shared" si="95"/>
        <v>42549.488252314812</v>
      </c>
    </row>
    <row r="978" spans="1:21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0"/>
        <v>1.9259999999999999E-2</v>
      </c>
      <c r="P978" s="6">
        <f t="shared" si="91"/>
        <v>160.5</v>
      </c>
      <c r="Q978" t="str">
        <f t="shared" si="92"/>
        <v>technology</v>
      </c>
      <c r="R978" t="str">
        <f t="shared" si="93"/>
        <v>wearables</v>
      </c>
      <c r="S978">
        <v>1</v>
      </c>
      <c r="T978" s="11">
        <f t="shared" si="94"/>
        <v>42184.850659722222</v>
      </c>
      <c r="U978" s="11">
        <f t="shared" si="95"/>
        <v>42229.850659722222</v>
      </c>
    </row>
    <row r="979" spans="1:21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0"/>
        <v>0.33666666666666667</v>
      </c>
      <c r="P979" s="6">
        <f t="shared" si="91"/>
        <v>75.75</v>
      </c>
      <c r="Q979" t="str">
        <f t="shared" si="92"/>
        <v>technology</v>
      </c>
      <c r="R979" t="str">
        <f t="shared" si="93"/>
        <v>wearables</v>
      </c>
      <c r="S979">
        <v>1</v>
      </c>
      <c r="T979" s="11">
        <f t="shared" si="94"/>
        <v>42391.733761574076</v>
      </c>
      <c r="U979" s="11">
        <f t="shared" si="95"/>
        <v>42421.733761574076</v>
      </c>
    </row>
    <row r="980" spans="1:21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0"/>
        <v>0.5626326718299024</v>
      </c>
      <c r="P980" s="6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>
        <v>1</v>
      </c>
      <c r="T980" s="11">
        <f t="shared" si="94"/>
        <v>42395.100706018515</v>
      </c>
      <c r="U980" s="11">
        <f t="shared" si="95"/>
        <v>42425.100706018515</v>
      </c>
    </row>
    <row r="981" spans="1:21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0"/>
        <v>0.82817600000000002</v>
      </c>
      <c r="P981" s="6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>
        <v>1</v>
      </c>
      <c r="T981" s="11">
        <f t="shared" si="94"/>
        <v>42506.208657407398</v>
      </c>
      <c r="U981" s="11">
        <f t="shared" si="95"/>
        <v>42541.582638888889</v>
      </c>
    </row>
    <row r="982" spans="1:21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0"/>
        <v>0.14860000000000001</v>
      </c>
      <c r="P982" s="6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>
        <v>1</v>
      </c>
      <c r="T982" s="11">
        <f t="shared" si="94"/>
        <v>41928.695856481478</v>
      </c>
      <c r="U982" s="11">
        <f t="shared" si="95"/>
        <v>41973.737523148149</v>
      </c>
    </row>
    <row r="983" spans="1:21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0"/>
        <v>1.2375123751237513E-4</v>
      </c>
      <c r="P983" s="6">
        <f t="shared" si="91"/>
        <v>2.75</v>
      </c>
      <c r="Q983" t="str">
        <f t="shared" si="92"/>
        <v>technology</v>
      </c>
      <c r="R983" t="str">
        <f t="shared" si="93"/>
        <v>wearables</v>
      </c>
      <c r="S983">
        <v>1</v>
      </c>
      <c r="T983" s="11">
        <f t="shared" si="94"/>
        <v>41830.738680555551</v>
      </c>
      <c r="U983" s="11">
        <f t="shared" si="95"/>
        <v>41860.738680555551</v>
      </c>
    </row>
    <row r="984" spans="1:21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0"/>
        <v>1.7142857142857143E-4</v>
      </c>
      <c r="P984" s="6">
        <f t="shared" si="91"/>
        <v>1</v>
      </c>
      <c r="Q984" t="str">
        <f t="shared" si="92"/>
        <v>technology</v>
      </c>
      <c r="R984" t="str">
        <f t="shared" si="93"/>
        <v>wearables</v>
      </c>
      <c r="S984">
        <v>1</v>
      </c>
      <c r="T984" s="11">
        <f t="shared" si="94"/>
        <v>42615.544976851852</v>
      </c>
      <c r="U984" s="11">
        <f t="shared" si="95"/>
        <v>42645.544976851852</v>
      </c>
    </row>
    <row r="985" spans="1:21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0"/>
        <v>0.2950613611721471</v>
      </c>
      <c r="P985" s="6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>
        <v>1</v>
      </c>
      <c r="T985" s="11">
        <f t="shared" si="94"/>
        <v>42574.459317129629</v>
      </c>
      <c r="U985" s="11">
        <f t="shared" si="95"/>
        <v>42605.662499999999</v>
      </c>
    </row>
    <row r="986" spans="1:21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0"/>
        <v>1.06E-2</v>
      </c>
      <c r="P986" s="6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>
        <v>1</v>
      </c>
      <c r="T986" s="11">
        <f t="shared" si="94"/>
        <v>42060.907499999994</v>
      </c>
      <c r="U986" s="11">
        <f t="shared" si="95"/>
        <v>42090.865833333337</v>
      </c>
    </row>
    <row r="987" spans="1:21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0"/>
        <v>6.2933333333333327E-2</v>
      </c>
      <c r="P987" s="6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>
        <v>1</v>
      </c>
      <c r="T987" s="11">
        <f t="shared" si="94"/>
        <v>42339.759375000001</v>
      </c>
      <c r="U987" s="11">
        <f t="shared" si="95"/>
        <v>42369.749999999993</v>
      </c>
    </row>
    <row r="988" spans="1:21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0"/>
        <v>0.1275</v>
      </c>
      <c r="P988" s="6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>
        <v>1</v>
      </c>
      <c r="T988" s="11">
        <f t="shared" si="94"/>
        <v>42324.559027777774</v>
      </c>
      <c r="U988" s="11">
        <f t="shared" si="95"/>
        <v>42378.791666666664</v>
      </c>
    </row>
    <row r="989" spans="1:21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0"/>
        <v>0.13220000000000001</v>
      </c>
      <c r="P989" s="6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>
        <v>1</v>
      </c>
      <c r="T989" s="11">
        <f t="shared" si="94"/>
        <v>41773.086226851847</v>
      </c>
      <c r="U989" s="11">
        <f t="shared" si="95"/>
        <v>41813.086226851847</v>
      </c>
    </row>
    <row r="990" spans="1:21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0"/>
        <v>0</v>
      </c>
      <c r="P990" s="6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>
        <v>1</v>
      </c>
      <c r="T990" s="11">
        <f t="shared" si="94"/>
        <v>42614.148437499993</v>
      </c>
      <c r="U990" s="11">
        <f t="shared" si="95"/>
        <v>42644.148437499993</v>
      </c>
    </row>
    <row r="991" spans="1:21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0"/>
        <v>0.16769999999999999</v>
      </c>
      <c r="P991" s="6">
        <f t="shared" si="91"/>
        <v>52.40625</v>
      </c>
      <c r="Q991" t="str">
        <f t="shared" si="92"/>
        <v>technology</v>
      </c>
      <c r="R991" t="str">
        <f t="shared" si="93"/>
        <v>wearables</v>
      </c>
      <c r="S991">
        <v>1</v>
      </c>
      <c r="T991" s="11">
        <f t="shared" si="94"/>
        <v>42611.725636574069</v>
      </c>
      <c r="U991" s="11">
        <f t="shared" si="95"/>
        <v>42641.725636574069</v>
      </c>
    </row>
    <row r="992" spans="1:21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0"/>
        <v>1.0399999999999999E-3</v>
      </c>
      <c r="P992" s="6">
        <f t="shared" si="91"/>
        <v>13</v>
      </c>
      <c r="Q992" t="str">
        <f t="shared" si="92"/>
        <v>technology</v>
      </c>
      <c r="R992" t="str">
        <f t="shared" si="93"/>
        <v>wearables</v>
      </c>
      <c r="S992">
        <v>1</v>
      </c>
      <c r="T992" s="11">
        <f t="shared" si="94"/>
        <v>41855.575972222221</v>
      </c>
      <c r="U992" s="11">
        <f t="shared" si="95"/>
        <v>41885.575972222221</v>
      </c>
    </row>
    <row r="993" spans="1:21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0"/>
        <v>4.24E-2</v>
      </c>
      <c r="P993" s="6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>
        <v>1</v>
      </c>
      <c r="T993" s="11">
        <f t="shared" si="94"/>
        <v>42538.548472222225</v>
      </c>
      <c r="U993" s="11">
        <f t="shared" si="95"/>
        <v>42563.57708333333</v>
      </c>
    </row>
    <row r="994" spans="1:21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0"/>
        <v>4.6699999999999997E-3</v>
      </c>
      <c r="P994" s="6">
        <f t="shared" si="91"/>
        <v>116.75</v>
      </c>
      <c r="Q994" t="str">
        <f t="shared" si="92"/>
        <v>technology</v>
      </c>
      <c r="R994" t="str">
        <f t="shared" si="93"/>
        <v>wearables</v>
      </c>
      <c r="S994">
        <v>1</v>
      </c>
      <c r="T994" s="11">
        <f t="shared" si="94"/>
        <v>42437.71665509259</v>
      </c>
      <c r="U994" s="11">
        <f t="shared" si="95"/>
        <v>42497.674988425926</v>
      </c>
    </row>
    <row r="995" spans="1:21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0"/>
        <v>0.25087142857142858</v>
      </c>
      <c r="P995" s="6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>
        <v>1</v>
      </c>
      <c r="T995" s="11">
        <f t="shared" si="94"/>
        <v>42652.756574074076</v>
      </c>
      <c r="U995" s="11">
        <f t="shared" si="95"/>
        <v>42685.999999999993</v>
      </c>
    </row>
    <row r="996" spans="1:21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0"/>
        <v>2.3345000000000001E-2</v>
      </c>
      <c r="P996" s="6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>
        <v>1</v>
      </c>
      <c r="T996" s="11">
        <f t="shared" si="94"/>
        <v>41921.054745370369</v>
      </c>
      <c r="U996" s="11">
        <f t="shared" si="95"/>
        <v>41973.749305555553</v>
      </c>
    </row>
    <row r="997" spans="1:21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0"/>
        <v>7.2599999999999998E-2</v>
      </c>
      <c r="P997" s="6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>
        <v>1</v>
      </c>
      <c r="T997" s="11">
        <f t="shared" si="94"/>
        <v>41947.732407407406</v>
      </c>
      <c r="U997" s="11">
        <f t="shared" si="95"/>
        <v>41972.458333333336</v>
      </c>
    </row>
    <row r="998" spans="1:21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0"/>
        <v>1.6250000000000001E-2</v>
      </c>
      <c r="P998" s="6">
        <f t="shared" si="91"/>
        <v>13</v>
      </c>
      <c r="Q998" t="str">
        <f t="shared" si="92"/>
        <v>technology</v>
      </c>
      <c r="R998" t="str">
        <f t="shared" si="93"/>
        <v>wearables</v>
      </c>
      <c r="S998">
        <v>1</v>
      </c>
      <c r="T998" s="11">
        <f t="shared" si="94"/>
        <v>41817.658101851848</v>
      </c>
      <c r="U998" s="11">
        <f t="shared" si="95"/>
        <v>41847.435416666667</v>
      </c>
    </row>
    <row r="999" spans="1:21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0"/>
        <v>1.2999999999999999E-2</v>
      </c>
      <c r="P999" s="6">
        <f t="shared" si="91"/>
        <v>8.125</v>
      </c>
      <c r="Q999" t="str">
        <f t="shared" si="92"/>
        <v>technology</v>
      </c>
      <c r="R999" t="str">
        <f t="shared" si="93"/>
        <v>wearables</v>
      </c>
      <c r="S999">
        <v>1</v>
      </c>
      <c r="T999" s="11">
        <f t="shared" si="94"/>
        <v>41940.894641203704</v>
      </c>
      <c r="U999" s="11">
        <f t="shared" si="95"/>
        <v>41970.936307870368</v>
      </c>
    </row>
    <row r="1000" spans="1:21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0"/>
        <v>0.58558333333333334</v>
      </c>
      <c r="P1000" s="6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>
        <v>1</v>
      </c>
      <c r="T1000" s="11">
        <f t="shared" si="94"/>
        <v>42281.960659722223</v>
      </c>
      <c r="U1000" s="11">
        <f t="shared" si="95"/>
        <v>42327.002326388887</v>
      </c>
    </row>
    <row r="1001" spans="1:21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0"/>
        <v>7.7886666666666673E-2</v>
      </c>
      <c r="P1001" s="6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>
        <v>1</v>
      </c>
      <c r="T1001" s="11">
        <f t="shared" si="94"/>
        <v>41926.091319444444</v>
      </c>
      <c r="U1001" s="11">
        <f t="shared" si="95"/>
        <v>41956.126388888886</v>
      </c>
    </row>
    <row r="1002" spans="1:21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0"/>
        <v>2.2157147647256063E-2</v>
      </c>
      <c r="P1002" s="6">
        <f t="shared" si="91"/>
        <v>3304</v>
      </c>
      <c r="Q1002" t="str">
        <f t="shared" si="92"/>
        <v>technology</v>
      </c>
      <c r="R1002" t="str">
        <f t="shared" si="93"/>
        <v>wearables</v>
      </c>
      <c r="S1002">
        <v>1</v>
      </c>
      <c r="T1002" s="11">
        <f t="shared" si="94"/>
        <v>42748.851388888892</v>
      </c>
      <c r="U1002" s="11">
        <f t="shared" si="95"/>
        <v>42808.80972222222</v>
      </c>
    </row>
    <row r="1003" spans="1:21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0"/>
        <v>1.04</v>
      </c>
      <c r="P1003" s="6">
        <f t="shared" si="91"/>
        <v>1300</v>
      </c>
      <c r="Q1003" t="str">
        <f t="shared" si="92"/>
        <v>technology</v>
      </c>
      <c r="R1003" t="str">
        <f t="shared" si="93"/>
        <v>wearables</v>
      </c>
      <c r="S1003">
        <v>1</v>
      </c>
      <c r="T1003" s="11">
        <f t="shared" si="94"/>
        <v>42720.511724537035</v>
      </c>
      <c r="U1003" s="11">
        <f t="shared" si="95"/>
        <v>42765.511724537035</v>
      </c>
    </row>
    <row r="1004" spans="1:21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0"/>
        <v>0.29602960296029601</v>
      </c>
      <c r="P1004" s="6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>
        <v>1</v>
      </c>
      <c r="T1004" s="11">
        <f t="shared" si="94"/>
        <v>42325.475856481477</v>
      </c>
      <c r="U1004" s="11">
        <f t="shared" si="95"/>
        <v>42355.040972222218</v>
      </c>
    </row>
    <row r="1005" spans="1:21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0"/>
        <v>0.16055</v>
      </c>
      <c r="P1005" s="6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>
        <v>1</v>
      </c>
      <c r="T1005" s="11">
        <f t="shared" si="94"/>
        <v>42780.500706018516</v>
      </c>
      <c r="U1005" s="11">
        <f t="shared" si="95"/>
        <v>42810.459039351852</v>
      </c>
    </row>
    <row r="1006" spans="1:21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0"/>
        <v>0.82208000000000003</v>
      </c>
      <c r="P1006" s="6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>
        <v>1</v>
      </c>
      <c r="T1006" s="11">
        <f t="shared" si="94"/>
        <v>42388.5003125</v>
      </c>
      <c r="U1006" s="11">
        <f t="shared" si="95"/>
        <v>42418.5003125</v>
      </c>
    </row>
    <row r="1007" spans="1:21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0"/>
        <v>0.75051000000000001</v>
      </c>
      <c r="P1007" s="6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>
        <v>1</v>
      </c>
      <c r="T1007" s="11">
        <f t="shared" si="94"/>
        <v>42276.416469907403</v>
      </c>
      <c r="U1007" s="11">
        <f t="shared" si="95"/>
        <v>42307.416469907403</v>
      </c>
    </row>
    <row r="1008" spans="1:21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0"/>
        <v>5.8500000000000003E-2</v>
      </c>
      <c r="P1008" s="6">
        <f t="shared" si="91"/>
        <v>29.25</v>
      </c>
      <c r="Q1008" t="str">
        <f t="shared" si="92"/>
        <v>technology</v>
      </c>
      <c r="R1008" t="str">
        <f t="shared" si="93"/>
        <v>wearables</v>
      </c>
      <c r="S1008">
        <v>1</v>
      </c>
      <c r="T1008" s="11">
        <f t="shared" si="94"/>
        <v>41976.83185185185</v>
      </c>
      <c r="U1008" s="11">
        <f t="shared" si="95"/>
        <v>41985.09097222222</v>
      </c>
    </row>
    <row r="1009" spans="1:21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0"/>
        <v>0.44319999999999998</v>
      </c>
      <c r="P1009" s="6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>
        <v>1</v>
      </c>
      <c r="T1009" s="11">
        <f t="shared" si="94"/>
        <v>42676.3752662037</v>
      </c>
      <c r="U1009" s="11">
        <f t="shared" si="95"/>
        <v>42718.416932870365</v>
      </c>
    </row>
    <row r="1010" spans="1:21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0"/>
        <v>2.6737967914438501E-3</v>
      </c>
      <c r="P1010" s="6">
        <f t="shared" si="91"/>
        <v>250</v>
      </c>
      <c r="Q1010" t="str">
        <f t="shared" si="92"/>
        <v>technology</v>
      </c>
      <c r="R1010" t="str">
        <f t="shared" si="93"/>
        <v>wearables</v>
      </c>
      <c r="S1010">
        <v>1</v>
      </c>
      <c r="T1010" s="11">
        <f t="shared" si="94"/>
        <v>42702.600868055553</v>
      </c>
      <c r="U1010" s="11">
        <f t="shared" si="95"/>
        <v>42732.600868055553</v>
      </c>
    </row>
    <row r="1011" spans="1:21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0"/>
        <v>0.1313</v>
      </c>
      <c r="P1011" s="6">
        <f t="shared" si="91"/>
        <v>65</v>
      </c>
      <c r="Q1011" t="str">
        <f t="shared" si="92"/>
        <v>technology</v>
      </c>
      <c r="R1011" t="str">
        <f t="shared" si="93"/>
        <v>wearables</v>
      </c>
      <c r="S1011">
        <v>1</v>
      </c>
      <c r="T1011" s="11">
        <f t="shared" si="94"/>
        <v>42510.396365740737</v>
      </c>
      <c r="U1011" s="11">
        <f t="shared" si="95"/>
        <v>42540.396365740737</v>
      </c>
    </row>
    <row r="1012" spans="1:21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0"/>
        <v>1.9088937093275488E-3</v>
      </c>
      <c r="P1012" s="6">
        <f t="shared" si="91"/>
        <v>55</v>
      </c>
      <c r="Q1012" t="str">
        <f t="shared" si="92"/>
        <v>technology</v>
      </c>
      <c r="R1012" t="str">
        <f t="shared" si="93"/>
        <v>wearables</v>
      </c>
      <c r="S1012">
        <v>1</v>
      </c>
      <c r="T1012" s="11">
        <f t="shared" si="94"/>
        <v>42561.621087962958</v>
      </c>
      <c r="U1012" s="11">
        <f t="shared" si="95"/>
        <v>42617.915972222218</v>
      </c>
    </row>
    <row r="1013" spans="1:21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0"/>
        <v>3.7499999999999999E-3</v>
      </c>
      <c r="P1013" s="6">
        <f t="shared" si="91"/>
        <v>75</v>
      </c>
      <c r="Q1013" t="str">
        <f t="shared" si="92"/>
        <v>technology</v>
      </c>
      <c r="R1013" t="str">
        <f t="shared" si="93"/>
        <v>wearables</v>
      </c>
      <c r="S1013">
        <v>1</v>
      </c>
      <c r="T1013" s="11">
        <f t="shared" si="94"/>
        <v>41946.689756944441</v>
      </c>
      <c r="U1013" s="11">
        <f t="shared" si="95"/>
        <v>41991.689756944441</v>
      </c>
    </row>
    <row r="1014" spans="1:21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0"/>
        <v>215.35021</v>
      </c>
      <c r="P1014" s="6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>
        <v>1</v>
      </c>
      <c r="T1014" s="11">
        <f t="shared" si="94"/>
        <v>42714.232083333329</v>
      </c>
      <c r="U1014" s="11">
        <f t="shared" si="95"/>
        <v>42759.232083333329</v>
      </c>
    </row>
    <row r="1015" spans="1:21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0"/>
        <v>0.34527999999999998</v>
      </c>
      <c r="P1015" s="6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>
        <v>1</v>
      </c>
      <c r="T1015" s="11">
        <f t="shared" si="94"/>
        <v>42339.625648148147</v>
      </c>
      <c r="U1015" s="11">
        <f t="shared" si="95"/>
        <v>42367.624999999993</v>
      </c>
    </row>
    <row r="1016" spans="1:21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0"/>
        <v>0.30599999999999999</v>
      </c>
      <c r="P1016" s="6">
        <f t="shared" si="91"/>
        <v>191.25</v>
      </c>
      <c r="Q1016" t="str">
        <f t="shared" si="92"/>
        <v>technology</v>
      </c>
      <c r="R1016" t="str">
        <f t="shared" si="93"/>
        <v>wearables</v>
      </c>
      <c r="S1016">
        <v>1</v>
      </c>
      <c r="T1016" s="11">
        <f t="shared" si="94"/>
        <v>41954.79415509259</v>
      </c>
      <c r="U1016" s="11">
        <f t="shared" si="95"/>
        <v>42004.79415509259</v>
      </c>
    </row>
    <row r="1017" spans="1:21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0"/>
        <v>2.6666666666666668E-2</v>
      </c>
      <c r="P1017" s="6">
        <f t="shared" si="91"/>
        <v>40</v>
      </c>
      <c r="Q1017" t="str">
        <f t="shared" si="92"/>
        <v>technology</v>
      </c>
      <c r="R1017" t="str">
        <f t="shared" si="93"/>
        <v>wearables</v>
      </c>
      <c r="S1017">
        <v>1</v>
      </c>
      <c r="T1017" s="11">
        <f t="shared" si="94"/>
        <v>42303.670081018521</v>
      </c>
      <c r="U1017" s="11">
        <f t="shared" si="95"/>
        <v>42333.711747685178</v>
      </c>
    </row>
    <row r="1018" spans="1:21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0"/>
        <v>2.8420000000000001E-2</v>
      </c>
      <c r="P1018" s="6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>
        <v>1</v>
      </c>
      <c r="T1018" s="11">
        <f t="shared" si="94"/>
        <v>42421.898796296293</v>
      </c>
      <c r="U1018" s="11">
        <f t="shared" si="95"/>
        <v>42466.857129629621</v>
      </c>
    </row>
    <row r="1019" spans="1:21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0"/>
        <v>0.22878799999999999</v>
      </c>
      <c r="P1019" s="6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>
        <v>1</v>
      </c>
      <c r="T1019" s="11">
        <f t="shared" si="94"/>
        <v>42289.466840277775</v>
      </c>
      <c r="U1019" s="11">
        <f t="shared" si="95"/>
        <v>42329.508506944439</v>
      </c>
    </row>
    <row r="1020" spans="1:21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0"/>
        <v>3.1050000000000001E-2</v>
      </c>
      <c r="P1020" s="6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>
        <v>1</v>
      </c>
      <c r="T1020" s="11">
        <f t="shared" si="94"/>
        <v>42535.283946759257</v>
      </c>
      <c r="U1020" s="11">
        <f t="shared" si="95"/>
        <v>42565.283946759257</v>
      </c>
    </row>
    <row r="1021" spans="1:21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0"/>
        <v>0.47333333333333333</v>
      </c>
      <c r="P1021" s="6">
        <f t="shared" si="91"/>
        <v>53.25</v>
      </c>
      <c r="Q1021" t="str">
        <f t="shared" si="92"/>
        <v>technology</v>
      </c>
      <c r="R1021" t="str">
        <f t="shared" si="93"/>
        <v>wearables</v>
      </c>
      <c r="S1021">
        <v>1</v>
      </c>
      <c r="T1021" s="11">
        <f t="shared" si="94"/>
        <v>42009.765613425923</v>
      </c>
      <c r="U1021" s="11">
        <f t="shared" si="95"/>
        <v>42039.765613425923</v>
      </c>
    </row>
    <row r="1022" spans="1:21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0"/>
        <v>2.0554838709677421</v>
      </c>
      <c r="P1022" s="6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>
        <v>1</v>
      </c>
      <c r="T1022" s="11">
        <f t="shared" si="94"/>
        <v>42126.861215277771</v>
      </c>
      <c r="U1022" s="11">
        <f t="shared" si="95"/>
        <v>42156.824305555558</v>
      </c>
    </row>
    <row r="1023" spans="1:21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0"/>
        <v>3.5180366666666667</v>
      </c>
      <c r="P1023" s="6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>
        <v>1</v>
      </c>
      <c r="T1023" s="11">
        <f t="shared" si="94"/>
        <v>42271.043645833335</v>
      </c>
      <c r="U1023" s="11">
        <f t="shared" si="95"/>
        <v>42293.958333333336</v>
      </c>
    </row>
    <row r="1024" spans="1:21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0"/>
        <v>1.149</v>
      </c>
      <c r="P1024" s="6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>
        <v>1</v>
      </c>
      <c r="T1024" s="11">
        <f t="shared" si="94"/>
        <v>42111.438391203708</v>
      </c>
      <c r="U1024" s="11">
        <f t="shared" si="95"/>
        <v>42141.438391203708</v>
      </c>
    </row>
    <row r="1025" spans="1:21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0"/>
        <v>2.3715000000000002</v>
      </c>
      <c r="P1025" s="6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>
        <v>1</v>
      </c>
      <c r="T1025" s="11">
        <f t="shared" si="94"/>
        <v>42145.711354166669</v>
      </c>
      <c r="U1025" s="11">
        <f t="shared" si="95"/>
        <v>42175.711354166669</v>
      </c>
    </row>
    <row r="1026" spans="1:21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0"/>
        <v>1.1863774999999999</v>
      </c>
      <c r="P1026" s="6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>
        <v>1</v>
      </c>
      <c r="T1026" s="11">
        <f t="shared" si="94"/>
        <v>42370.372256944444</v>
      </c>
      <c r="U1026" s="11">
        <f t="shared" si="95"/>
        <v>42400.372256944444</v>
      </c>
    </row>
    <row r="1027" spans="1:21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6">E1027/D1027</f>
        <v>1.099283142857143</v>
      </c>
      <c r="P1027" s="6">
        <f t="shared" ref="P1027:P1090" si="97">E1027/L1027</f>
        <v>71.848571428571432</v>
      </c>
      <c r="Q1027" t="str">
        <f t="shared" ref="Q1027:Q1090" si="98">LEFT(N1027,FIND("/",N1027)-1)</f>
        <v>music</v>
      </c>
      <c r="R1027" t="str">
        <f t="shared" ref="R1027:R1090" si="99">RIGHT(N1027,LEN(N1027)-FIND("/",N1027))</f>
        <v>electronic music</v>
      </c>
      <c r="S1027">
        <v>1</v>
      </c>
      <c r="T1027" s="11">
        <f t="shared" ref="T1027:T1090" si="100">(((J1027/60)/60)/24)+DATE(1970,1,1)+(-5/24)</f>
        <v>42049.625428240739</v>
      </c>
      <c r="U1027" s="11">
        <f t="shared" ref="U1027:U1090" si="101">(((I1027/60)/60)/24)+DATE(1970,1,1)+(-5/24)</f>
        <v>42079.583761574067</v>
      </c>
    </row>
    <row r="1028" spans="1:21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6"/>
        <v>1.0000828571428571</v>
      </c>
      <c r="P1028" s="6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>
        <v>1</v>
      </c>
      <c r="T1028" s="11">
        <f t="shared" si="100"/>
        <v>42426.199259259258</v>
      </c>
      <c r="U1028" s="11">
        <f t="shared" si="101"/>
        <v>42460.157592592594</v>
      </c>
    </row>
    <row r="1029" spans="1:21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6"/>
        <v>1.0309292094387414</v>
      </c>
      <c r="P1029" s="6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>
        <v>1</v>
      </c>
      <c r="T1029" s="11">
        <f t="shared" si="100"/>
        <v>41904.825775462959</v>
      </c>
      <c r="U1029" s="11">
        <f t="shared" si="101"/>
        <v>41934.825775462959</v>
      </c>
    </row>
    <row r="1030" spans="1:21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6"/>
        <v>1.1727000000000001</v>
      </c>
      <c r="P1030" s="6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>
        <v>1</v>
      </c>
      <c r="T1030" s="11">
        <f t="shared" si="100"/>
        <v>42755.419039351851</v>
      </c>
      <c r="U1030" s="11">
        <f t="shared" si="101"/>
        <v>42800.624999999993</v>
      </c>
    </row>
    <row r="1031" spans="1:21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6"/>
        <v>1.1175999999999999</v>
      </c>
      <c r="P1031" s="6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>
        <v>1</v>
      </c>
      <c r="T1031" s="11">
        <f t="shared" si="100"/>
        <v>42044.503553240742</v>
      </c>
      <c r="U1031" s="11">
        <f t="shared" si="101"/>
        <v>42098.707638888889</v>
      </c>
    </row>
    <row r="1032" spans="1:21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6"/>
        <v>3.4209999999999998</v>
      </c>
      <c r="P1032" s="6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>
        <v>1</v>
      </c>
      <c r="T1032" s="11">
        <f t="shared" si="100"/>
        <v>42611.274872685179</v>
      </c>
      <c r="U1032" s="11">
        <f t="shared" si="101"/>
        <v>42625.274872685179</v>
      </c>
    </row>
    <row r="1033" spans="1:21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6"/>
        <v>1.0740000000000001</v>
      </c>
      <c r="P1033" s="6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>
        <v>1</v>
      </c>
      <c r="T1033" s="11">
        <f t="shared" si="100"/>
        <v>42324.555671296293</v>
      </c>
      <c r="U1033" s="11">
        <f t="shared" si="101"/>
        <v>42354.555671296293</v>
      </c>
    </row>
    <row r="1034" spans="1:21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6"/>
        <v>1.0849703703703704</v>
      </c>
      <c r="P1034" s="6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>
        <v>1</v>
      </c>
      <c r="T1034" s="11">
        <f t="shared" si="100"/>
        <v>42514.458622685182</v>
      </c>
      <c r="U1034" s="11">
        <f t="shared" si="101"/>
        <v>42544.458622685182</v>
      </c>
    </row>
    <row r="1035" spans="1:21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6"/>
        <v>1.0286144578313252</v>
      </c>
      <c r="P1035" s="6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>
        <v>1</v>
      </c>
      <c r="T1035" s="11">
        <f t="shared" si="100"/>
        <v>42688.524074074077</v>
      </c>
      <c r="U1035" s="11">
        <f t="shared" si="101"/>
        <v>42716.524074074077</v>
      </c>
    </row>
    <row r="1036" spans="1:21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6"/>
        <v>1.3000180000000001</v>
      </c>
      <c r="P1036" s="6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>
        <v>1</v>
      </c>
      <c r="T1036" s="11">
        <f t="shared" si="100"/>
        <v>42554.958379629628</v>
      </c>
      <c r="U1036" s="11">
        <f t="shared" si="101"/>
        <v>42586.957638888889</v>
      </c>
    </row>
    <row r="1037" spans="1:21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6"/>
        <v>1.0765217391304347</v>
      </c>
      <c r="P1037" s="6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>
        <v>1</v>
      </c>
      <c r="T1037" s="11">
        <f t="shared" si="100"/>
        <v>42016.43310185185</v>
      </c>
      <c r="U1037" s="11">
        <f t="shared" si="101"/>
        <v>42046.43310185185</v>
      </c>
    </row>
    <row r="1038" spans="1:21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6"/>
        <v>1.1236044444444444</v>
      </c>
      <c r="P1038" s="6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>
        <v>1</v>
      </c>
      <c r="T1038" s="11">
        <f t="shared" si="100"/>
        <v>41249.240624999999</v>
      </c>
      <c r="U1038" s="11">
        <f t="shared" si="101"/>
        <v>41281.125</v>
      </c>
    </row>
    <row r="1039" spans="1:21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6"/>
        <v>1.0209999999999999</v>
      </c>
      <c r="P1039" s="6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>
        <v>1</v>
      </c>
      <c r="T1039" s="11">
        <f t="shared" si="100"/>
        <v>42119.61414351852</v>
      </c>
      <c r="U1039" s="11">
        <f t="shared" si="101"/>
        <v>42141.999999999993</v>
      </c>
    </row>
    <row r="1040" spans="1:21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6"/>
        <v>1.4533333333333334</v>
      </c>
      <c r="P1040" s="6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>
        <v>1</v>
      </c>
      <c r="T1040" s="11">
        <f t="shared" si="100"/>
        <v>42418.023414351854</v>
      </c>
      <c r="U1040" s="11">
        <f t="shared" si="101"/>
        <v>42447.981747685182</v>
      </c>
    </row>
    <row r="1041" spans="1:21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6"/>
        <v>1.282</v>
      </c>
      <c r="P1041" s="6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>
        <v>1</v>
      </c>
      <c r="T1041" s="11">
        <f t="shared" si="100"/>
        <v>42691.900995370372</v>
      </c>
      <c r="U1041" s="11">
        <f t="shared" si="101"/>
        <v>42717.124305555553</v>
      </c>
    </row>
    <row r="1042" spans="1:21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6"/>
        <v>2.9411764705882353E-3</v>
      </c>
      <c r="P1042" s="6">
        <f t="shared" si="97"/>
        <v>250</v>
      </c>
      <c r="Q1042" t="str">
        <f t="shared" si="98"/>
        <v>journalism</v>
      </c>
      <c r="R1042" t="str">
        <f t="shared" si="99"/>
        <v>audio</v>
      </c>
      <c r="S1042">
        <v>1</v>
      </c>
      <c r="T1042" s="11">
        <f t="shared" si="100"/>
        <v>42579.500104166662</v>
      </c>
      <c r="U1042" s="11">
        <f t="shared" si="101"/>
        <v>42609.500104166662</v>
      </c>
    </row>
    <row r="1043" spans="1:21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6"/>
        <v>0</v>
      </c>
      <c r="P1043" s="6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>
        <v>1</v>
      </c>
      <c r="T1043" s="11">
        <f t="shared" si="100"/>
        <v>41830.851759259262</v>
      </c>
      <c r="U1043" s="11">
        <f t="shared" si="101"/>
        <v>41850.851759259262</v>
      </c>
    </row>
    <row r="1044" spans="1:21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6"/>
        <v>1.5384615384615385E-2</v>
      </c>
      <c r="P1044" s="6">
        <f t="shared" si="97"/>
        <v>10</v>
      </c>
      <c r="Q1044" t="str">
        <f t="shared" si="98"/>
        <v>journalism</v>
      </c>
      <c r="R1044" t="str">
        <f t="shared" si="99"/>
        <v>audio</v>
      </c>
      <c r="S1044">
        <v>1</v>
      </c>
      <c r="T1044" s="11">
        <f t="shared" si="100"/>
        <v>41851.487824074073</v>
      </c>
      <c r="U1044" s="11">
        <f t="shared" si="101"/>
        <v>41894.208333333328</v>
      </c>
    </row>
    <row r="1045" spans="1:21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6"/>
        <v>8.5370000000000001E-2</v>
      </c>
      <c r="P1045" s="6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>
        <v>1</v>
      </c>
      <c r="T1045" s="11">
        <f t="shared" si="100"/>
        <v>42114.044618055552</v>
      </c>
      <c r="U1045" s="11">
        <f t="shared" si="101"/>
        <v>42144.044618055552</v>
      </c>
    </row>
    <row r="1046" spans="1:21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6"/>
        <v>8.571428571428571E-4</v>
      </c>
      <c r="P1046" s="6">
        <f t="shared" si="97"/>
        <v>3</v>
      </c>
      <c r="Q1046" t="str">
        <f t="shared" si="98"/>
        <v>journalism</v>
      </c>
      <c r="R1046" t="str">
        <f t="shared" si="99"/>
        <v>audio</v>
      </c>
      <c r="S1046">
        <v>1</v>
      </c>
      <c r="T1046" s="11">
        <f t="shared" si="100"/>
        <v>42011.717604166661</v>
      </c>
      <c r="U1046" s="11">
        <f t="shared" si="101"/>
        <v>42068.643749999996</v>
      </c>
    </row>
    <row r="1047" spans="1:21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6"/>
        <v>2.6599999999999999E-2</v>
      </c>
      <c r="P1047" s="6">
        <f t="shared" si="97"/>
        <v>33.25</v>
      </c>
      <c r="Q1047" t="str">
        <f t="shared" si="98"/>
        <v>journalism</v>
      </c>
      <c r="R1047" t="str">
        <f t="shared" si="99"/>
        <v>audio</v>
      </c>
      <c r="S1047">
        <v>1</v>
      </c>
      <c r="T1047" s="11">
        <f t="shared" si="100"/>
        <v>41844.666087962964</v>
      </c>
      <c r="U1047" s="11">
        <f t="shared" si="101"/>
        <v>41874.666087962964</v>
      </c>
    </row>
    <row r="1048" spans="1:21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6"/>
        <v>0</v>
      </c>
      <c r="P1048" s="6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>
        <v>1</v>
      </c>
      <c r="T1048" s="11">
        <f t="shared" si="100"/>
        <v>42319.643055555549</v>
      </c>
      <c r="U1048" s="11">
        <f t="shared" si="101"/>
        <v>42364.643055555549</v>
      </c>
    </row>
    <row r="1049" spans="1:21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6"/>
        <v>5.0000000000000001E-4</v>
      </c>
      <c r="P1049" s="6">
        <f t="shared" si="97"/>
        <v>1</v>
      </c>
      <c r="Q1049" t="str">
        <f t="shared" si="98"/>
        <v>journalism</v>
      </c>
      <c r="R1049" t="str">
        <f t="shared" si="99"/>
        <v>audio</v>
      </c>
      <c r="S1049">
        <v>1</v>
      </c>
      <c r="T1049" s="11">
        <f t="shared" si="100"/>
        <v>41918.610127314809</v>
      </c>
      <c r="U1049" s="11">
        <f t="shared" si="101"/>
        <v>41948.65179398148</v>
      </c>
    </row>
    <row r="1050" spans="1:21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6"/>
        <v>1.4133333333333333E-2</v>
      </c>
      <c r="P1050" s="6">
        <f t="shared" si="97"/>
        <v>53</v>
      </c>
      <c r="Q1050" t="str">
        <f t="shared" si="98"/>
        <v>journalism</v>
      </c>
      <c r="R1050" t="str">
        <f t="shared" si="99"/>
        <v>audio</v>
      </c>
      <c r="S1050">
        <v>1</v>
      </c>
      <c r="T1050" s="11">
        <f t="shared" si="100"/>
        <v>42597.844780092586</v>
      </c>
      <c r="U1050" s="11">
        <f t="shared" si="101"/>
        <v>42637.844780092586</v>
      </c>
    </row>
    <row r="1051" spans="1:21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6"/>
        <v>0</v>
      </c>
      <c r="P1051" s="6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>
        <v>1</v>
      </c>
      <c r="T1051" s="11">
        <f t="shared" si="100"/>
        <v>42382.222743055558</v>
      </c>
      <c r="U1051" s="11">
        <f t="shared" si="101"/>
        <v>42412.222743055558</v>
      </c>
    </row>
    <row r="1052" spans="1:21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6"/>
        <v>0</v>
      </c>
      <c r="P1052" s="6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>
        <v>1</v>
      </c>
      <c r="T1052" s="11">
        <f t="shared" si="100"/>
        <v>42231.588854166665</v>
      </c>
      <c r="U1052" s="11">
        <f t="shared" si="101"/>
        <v>42261.588854166665</v>
      </c>
    </row>
    <row r="1053" spans="1:21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6"/>
        <v>0</v>
      </c>
      <c r="P1053" s="6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>
        <v>1</v>
      </c>
      <c r="T1053" s="11">
        <f t="shared" si="100"/>
        <v>41849.805844907409</v>
      </c>
      <c r="U1053" s="11">
        <f t="shared" si="101"/>
        <v>41877.805844907409</v>
      </c>
    </row>
    <row r="1054" spans="1:21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6"/>
        <v>0</v>
      </c>
      <c r="P1054" s="6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>
        <v>1</v>
      </c>
      <c r="T1054" s="11">
        <f t="shared" si="100"/>
        <v>42483.589062499996</v>
      </c>
      <c r="U1054" s="11">
        <f t="shared" si="101"/>
        <v>42527.631249999999</v>
      </c>
    </row>
    <row r="1055" spans="1:21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6"/>
        <v>0.01</v>
      </c>
      <c r="P1055" s="6">
        <f t="shared" si="97"/>
        <v>15</v>
      </c>
      <c r="Q1055" t="str">
        <f t="shared" si="98"/>
        <v>journalism</v>
      </c>
      <c r="R1055" t="str">
        <f t="shared" si="99"/>
        <v>audio</v>
      </c>
      <c r="S1055">
        <v>1</v>
      </c>
      <c r="T1055" s="11">
        <f t="shared" si="100"/>
        <v>42774.964490740742</v>
      </c>
      <c r="U1055" s="11">
        <f t="shared" si="101"/>
        <v>42799.964490740742</v>
      </c>
    </row>
    <row r="1056" spans="1:21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6"/>
        <v>0</v>
      </c>
      <c r="P1056" s="6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>
        <v>1</v>
      </c>
      <c r="T1056" s="11">
        <f t="shared" si="100"/>
        <v>41831.643506944441</v>
      </c>
      <c r="U1056" s="11">
        <f t="shared" si="101"/>
        <v>41861.708333333328</v>
      </c>
    </row>
    <row r="1057" spans="1:21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6"/>
        <v>0</v>
      </c>
      <c r="P1057" s="6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>
        <v>1</v>
      </c>
      <c r="T1057" s="11">
        <f t="shared" si="100"/>
        <v>42406.784085648142</v>
      </c>
      <c r="U1057" s="11">
        <f t="shared" si="101"/>
        <v>42436.784085648142</v>
      </c>
    </row>
    <row r="1058" spans="1:21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6"/>
        <v>0</v>
      </c>
      <c r="P1058" s="6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>
        <v>1</v>
      </c>
      <c r="T1058" s="11">
        <f t="shared" si="100"/>
        <v>42058.511307870365</v>
      </c>
      <c r="U1058" s="11">
        <f t="shared" si="101"/>
        <v>42118.469641203708</v>
      </c>
    </row>
    <row r="1059" spans="1:21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6"/>
        <v>0</v>
      </c>
      <c r="P1059" s="6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>
        <v>1</v>
      </c>
      <c r="T1059" s="11">
        <f t="shared" si="100"/>
        <v>42678.662997685176</v>
      </c>
      <c r="U1059" s="11">
        <f t="shared" si="101"/>
        <v>42708.704664351848</v>
      </c>
    </row>
    <row r="1060" spans="1:21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6"/>
        <v>0</v>
      </c>
      <c r="P1060" s="6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>
        <v>1</v>
      </c>
      <c r="T1060" s="11">
        <f t="shared" si="100"/>
        <v>42047.692627314813</v>
      </c>
      <c r="U1060" s="11">
        <f t="shared" si="101"/>
        <v>42088.791666666664</v>
      </c>
    </row>
    <row r="1061" spans="1:21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6"/>
        <v>0</v>
      </c>
      <c r="P1061" s="6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>
        <v>1</v>
      </c>
      <c r="T1061" s="11">
        <f t="shared" si="100"/>
        <v>42046.581666666665</v>
      </c>
      <c r="U1061" s="11">
        <f t="shared" si="101"/>
        <v>42076.54</v>
      </c>
    </row>
    <row r="1062" spans="1:21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6"/>
        <v>0.01</v>
      </c>
      <c r="P1062" s="6">
        <f t="shared" si="97"/>
        <v>50</v>
      </c>
      <c r="Q1062" t="str">
        <f t="shared" si="98"/>
        <v>journalism</v>
      </c>
      <c r="R1062" t="str">
        <f t="shared" si="99"/>
        <v>audio</v>
      </c>
      <c r="S1062">
        <v>1</v>
      </c>
      <c r="T1062" s="11">
        <f t="shared" si="100"/>
        <v>42079.704780092587</v>
      </c>
      <c r="U1062" s="11">
        <f t="shared" si="101"/>
        <v>42109.704780092587</v>
      </c>
    </row>
    <row r="1063" spans="1:21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6"/>
        <v>0</v>
      </c>
      <c r="P1063" s="6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>
        <v>1</v>
      </c>
      <c r="T1063" s="11">
        <f t="shared" si="100"/>
        <v>42432.068379629629</v>
      </c>
      <c r="U1063" s="11">
        <f t="shared" si="101"/>
        <v>42491.833333333336</v>
      </c>
    </row>
    <row r="1064" spans="1:21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6"/>
        <v>0.95477386934673369</v>
      </c>
      <c r="P1064" s="6">
        <f t="shared" si="97"/>
        <v>47.5</v>
      </c>
      <c r="Q1064" t="str">
        <f t="shared" si="98"/>
        <v>journalism</v>
      </c>
      <c r="R1064" t="str">
        <f t="shared" si="99"/>
        <v>audio</v>
      </c>
      <c r="S1064">
        <v>1</v>
      </c>
      <c r="T1064" s="11">
        <f t="shared" si="100"/>
        <v>42556.598854166667</v>
      </c>
      <c r="U1064" s="11">
        <f t="shared" si="101"/>
        <v>42563.598854166667</v>
      </c>
    </row>
    <row r="1065" spans="1:21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6"/>
        <v>0</v>
      </c>
      <c r="P1065" s="6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>
        <v>1</v>
      </c>
      <c r="T1065" s="11">
        <f t="shared" si="100"/>
        <v>42582.822476851848</v>
      </c>
      <c r="U1065" s="11">
        <f t="shared" si="101"/>
        <v>42612.822476851848</v>
      </c>
    </row>
    <row r="1066" spans="1:21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6"/>
        <v>8.9744444444444446E-2</v>
      </c>
      <c r="P1066" s="6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>
        <v>1</v>
      </c>
      <c r="T1066" s="11">
        <f t="shared" si="100"/>
        <v>41417.019710648143</v>
      </c>
      <c r="U1066" s="11">
        <f t="shared" si="101"/>
        <v>41462.019710648143</v>
      </c>
    </row>
    <row r="1067" spans="1:21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6"/>
        <v>2.7E-2</v>
      </c>
      <c r="P1067" s="6">
        <f t="shared" si="97"/>
        <v>16.2</v>
      </c>
      <c r="Q1067" t="str">
        <f t="shared" si="98"/>
        <v>games</v>
      </c>
      <c r="R1067" t="str">
        <f t="shared" si="99"/>
        <v>video games</v>
      </c>
      <c r="S1067">
        <v>1</v>
      </c>
      <c r="T1067" s="11">
        <f t="shared" si="100"/>
        <v>41661.172708333332</v>
      </c>
      <c r="U1067" s="11">
        <f t="shared" si="101"/>
        <v>41689.172708333332</v>
      </c>
    </row>
    <row r="1068" spans="1:21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6"/>
        <v>3.3673333333333333E-2</v>
      </c>
      <c r="P1068" s="6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>
        <v>1</v>
      </c>
      <c r="T1068" s="11">
        <f t="shared" si="100"/>
        <v>41445.754421296297</v>
      </c>
      <c r="U1068" s="11">
        <f t="shared" si="101"/>
        <v>41490.754421296297</v>
      </c>
    </row>
    <row r="1069" spans="1:21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6"/>
        <v>0.26</v>
      </c>
      <c r="P1069" s="6">
        <f t="shared" si="97"/>
        <v>13</v>
      </c>
      <c r="Q1069" t="str">
        <f t="shared" si="98"/>
        <v>games</v>
      </c>
      <c r="R1069" t="str">
        <f t="shared" si="99"/>
        <v>video games</v>
      </c>
      <c r="S1069">
        <v>1</v>
      </c>
      <c r="T1069" s="11">
        <f t="shared" si="100"/>
        <v>41599.647349537037</v>
      </c>
      <c r="U1069" s="11">
        <f t="shared" si="101"/>
        <v>41629.647349537037</v>
      </c>
    </row>
    <row r="1070" spans="1:21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6"/>
        <v>1.5E-3</v>
      </c>
      <c r="P1070" s="6">
        <f t="shared" si="97"/>
        <v>11.25</v>
      </c>
      <c r="Q1070" t="str">
        <f t="shared" si="98"/>
        <v>games</v>
      </c>
      <c r="R1070" t="str">
        <f t="shared" si="99"/>
        <v>video games</v>
      </c>
      <c r="S1070">
        <v>1</v>
      </c>
      <c r="T1070" s="11">
        <f t="shared" si="100"/>
        <v>42440.162777777768</v>
      </c>
      <c r="U1070" s="11">
        <f t="shared" si="101"/>
        <v>42470.121111111112</v>
      </c>
    </row>
    <row r="1071" spans="1:21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6"/>
        <v>0.38636363636363635</v>
      </c>
      <c r="P1071" s="6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>
        <v>1</v>
      </c>
      <c r="T1071" s="11">
        <f t="shared" si="100"/>
        <v>41572.021516203698</v>
      </c>
      <c r="U1071" s="11">
        <f t="shared" si="101"/>
        <v>41604.06318287037</v>
      </c>
    </row>
    <row r="1072" spans="1:21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6"/>
        <v>7.0000000000000001E-3</v>
      </c>
      <c r="P1072" s="6">
        <f t="shared" si="97"/>
        <v>35</v>
      </c>
      <c r="Q1072" t="str">
        <f t="shared" si="98"/>
        <v>games</v>
      </c>
      <c r="R1072" t="str">
        <f t="shared" si="99"/>
        <v>video games</v>
      </c>
      <c r="S1072">
        <v>1</v>
      </c>
      <c r="T1072" s="11">
        <f t="shared" si="100"/>
        <v>41162.803495370368</v>
      </c>
      <c r="U1072" s="11">
        <f t="shared" si="101"/>
        <v>41182.803495370368</v>
      </c>
    </row>
    <row r="1073" spans="1:21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6"/>
        <v>0</v>
      </c>
      <c r="P1073" s="6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>
        <v>1</v>
      </c>
      <c r="T1073" s="11">
        <f t="shared" si="100"/>
        <v>42295.545057870368</v>
      </c>
      <c r="U1073" s="11">
        <f t="shared" si="101"/>
        <v>42325.586724537039</v>
      </c>
    </row>
    <row r="1074" spans="1:21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6"/>
        <v>6.8000000000000005E-4</v>
      </c>
      <c r="P1074" s="6">
        <f t="shared" si="97"/>
        <v>12.75</v>
      </c>
      <c r="Q1074" t="str">
        <f t="shared" si="98"/>
        <v>games</v>
      </c>
      <c r="R1074" t="str">
        <f t="shared" si="99"/>
        <v>video games</v>
      </c>
      <c r="S1074">
        <v>1</v>
      </c>
      <c r="T1074" s="11">
        <f t="shared" si="100"/>
        <v>41645.623807870368</v>
      </c>
      <c r="U1074" s="11">
        <f t="shared" si="101"/>
        <v>41675.623807870368</v>
      </c>
    </row>
    <row r="1075" spans="1:21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6"/>
        <v>1.3333333333333334E-2</v>
      </c>
      <c r="P1075" s="6">
        <f t="shared" si="97"/>
        <v>10</v>
      </c>
      <c r="Q1075" t="str">
        <f t="shared" si="98"/>
        <v>games</v>
      </c>
      <c r="R1075" t="str">
        <f t="shared" si="99"/>
        <v>video games</v>
      </c>
      <c r="S1075">
        <v>1</v>
      </c>
      <c r="T1075" s="11">
        <f t="shared" si="100"/>
        <v>40802.756261574068</v>
      </c>
      <c r="U1075" s="11">
        <f t="shared" si="101"/>
        <v>40832.756261574068</v>
      </c>
    </row>
    <row r="1076" spans="1:21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6"/>
        <v>6.3092592592592589E-2</v>
      </c>
      <c r="P1076" s="6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>
        <v>1</v>
      </c>
      <c r="T1076" s="11">
        <f t="shared" si="100"/>
        <v>41612.964641203704</v>
      </c>
      <c r="U1076" s="11">
        <f t="shared" si="101"/>
        <v>41642.964641203704</v>
      </c>
    </row>
    <row r="1077" spans="1:21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6"/>
        <v>4.4999999999999998E-2</v>
      </c>
      <c r="P1077" s="6">
        <f t="shared" si="97"/>
        <v>15</v>
      </c>
      <c r="Q1077" t="str">
        <f t="shared" si="98"/>
        <v>games</v>
      </c>
      <c r="R1077" t="str">
        <f t="shared" si="99"/>
        <v>video games</v>
      </c>
      <c r="S1077">
        <v>1</v>
      </c>
      <c r="T1077" s="11">
        <f t="shared" si="100"/>
        <v>41005.695787037032</v>
      </c>
      <c r="U1077" s="11">
        <f t="shared" si="101"/>
        <v>41035.695787037032</v>
      </c>
    </row>
    <row r="1078" spans="1:21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6"/>
        <v>0.62765333333333329</v>
      </c>
      <c r="P1078" s="6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>
        <v>1</v>
      </c>
      <c r="T1078" s="11">
        <f t="shared" si="100"/>
        <v>41838.169560185182</v>
      </c>
      <c r="U1078" s="11">
        <f t="shared" si="101"/>
        <v>41893.169560185182</v>
      </c>
    </row>
    <row r="1079" spans="1:21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6"/>
        <v>0.29376000000000002</v>
      </c>
      <c r="P1079" s="6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>
        <v>1</v>
      </c>
      <c r="T1079" s="11">
        <f t="shared" si="100"/>
        <v>42352.958460648144</v>
      </c>
      <c r="U1079" s="11">
        <f t="shared" si="101"/>
        <v>42382.958460648144</v>
      </c>
    </row>
    <row r="1080" spans="1:21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6"/>
        <v>7.4999999999999997E-2</v>
      </c>
      <c r="P1080" s="6">
        <f t="shared" si="97"/>
        <v>9</v>
      </c>
      <c r="Q1080" t="str">
        <f t="shared" si="98"/>
        <v>games</v>
      </c>
      <c r="R1080" t="str">
        <f t="shared" si="99"/>
        <v>video games</v>
      </c>
      <c r="S1080">
        <v>1</v>
      </c>
      <c r="T1080" s="11">
        <f t="shared" si="100"/>
        <v>40700.987511574072</v>
      </c>
      <c r="U1080" s="11">
        <f t="shared" si="101"/>
        <v>40745.987511574072</v>
      </c>
    </row>
    <row r="1081" spans="1:21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6"/>
        <v>2.6076923076923077E-2</v>
      </c>
      <c r="P1081" s="6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>
        <v>1</v>
      </c>
      <c r="T1081" s="11">
        <f t="shared" si="100"/>
        <v>42479.35805555556</v>
      </c>
      <c r="U1081" s="11">
        <f t="shared" si="101"/>
        <v>42504.35805555556</v>
      </c>
    </row>
    <row r="1082" spans="1:21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6"/>
        <v>9.1050000000000006E-2</v>
      </c>
      <c r="P1082" s="6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>
        <v>1</v>
      </c>
      <c r="T1082" s="11">
        <f t="shared" si="100"/>
        <v>41739.929780092592</v>
      </c>
      <c r="U1082" s="11">
        <f t="shared" si="101"/>
        <v>41769.929780092592</v>
      </c>
    </row>
    <row r="1083" spans="1:21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6"/>
        <v>1.7647058823529413E-4</v>
      </c>
      <c r="P1083" s="6">
        <f t="shared" si="97"/>
        <v>3</v>
      </c>
      <c r="Q1083" t="str">
        <f t="shared" si="98"/>
        <v>games</v>
      </c>
      <c r="R1083" t="str">
        <f t="shared" si="99"/>
        <v>video games</v>
      </c>
      <c r="S1083">
        <v>1</v>
      </c>
      <c r="T1083" s="11">
        <f t="shared" si="100"/>
        <v>42002.718657407408</v>
      </c>
      <c r="U1083" s="11">
        <f t="shared" si="101"/>
        <v>42032.718657407408</v>
      </c>
    </row>
    <row r="1084" spans="1:21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6"/>
        <v>5.5999999999999999E-3</v>
      </c>
      <c r="P1084" s="6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>
        <v>1</v>
      </c>
      <c r="T1084" s="11">
        <f t="shared" si="100"/>
        <v>41101.697777777779</v>
      </c>
      <c r="U1084" s="11">
        <f t="shared" si="101"/>
        <v>41131.697777777779</v>
      </c>
    </row>
    <row r="1085" spans="1:21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6"/>
        <v>8.2000000000000007E-3</v>
      </c>
      <c r="P1085" s="6">
        <f t="shared" si="97"/>
        <v>410</v>
      </c>
      <c r="Q1085" t="str">
        <f t="shared" si="98"/>
        <v>games</v>
      </c>
      <c r="R1085" t="str">
        <f t="shared" si="99"/>
        <v>video games</v>
      </c>
      <c r="S1085">
        <v>1</v>
      </c>
      <c r="T1085" s="11">
        <f t="shared" si="100"/>
        <v>41793.451192129629</v>
      </c>
      <c r="U1085" s="11">
        <f t="shared" si="101"/>
        <v>41853.451192129629</v>
      </c>
    </row>
    <row r="1086" spans="1:21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6"/>
        <v>0</v>
      </c>
      <c r="P1086" s="6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>
        <v>1</v>
      </c>
      <c r="T1086" s="11">
        <f t="shared" si="100"/>
        <v>41829.703749999993</v>
      </c>
      <c r="U1086" s="11">
        <f t="shared" si="101"/>
        <v>41859.703749999993</v>
      </c>
    </row>
    <row r="1087" spans="1:21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6"/>
        <v>3.4200000000000001E-2</v>
      </c>
      <c r="P1087" s="6">
        <f t="shared" si="97"/>
        <v>114</v>
      </c>
      <c r="Q1087" t="str">
        <f t="shared" si="98"/>
        <v>games</v>
      </c>
      <c r="R1087" t="str">
        <f t="shared" si="99"/>
        <v>video games</v>
      </c>
      <c r="S1087">
        <v>1</v>
      </c>
      <c r="T1087" s="11">
        <f t="shared" si="100"/>
        <v>42413.462673611109</v>
      </c>
      <c r="U1087" s="11">
        <f t="shared" si="101"/>
        <v>42443.421006944445</v>
      </c>
    </row>
    <row r="1088" spans="1:21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6"/>
        <v>8.3333333333333339E-4</v>
      </c>
      <c r="P1088" s="6">
        <f t="shared" si="97"/>
        <v>7.5</v>
      </c>
      <c r="Q1088" t="str">
        <f t="shared" si="98"/>
        <v>games</v>
      </c>
      <c r="R1088" t="str">
        <f t="shared" si="99"/>
        <v>video games</v>
      </c>
      <c r="S1088">
        <v>1</v>
      </c>
      <c r="T1088" s="11">
        <f t="shared" si="100"/>
        <v>41845.658460648148</v>
      </c>
      <c r="U1088" s="11">
        <f t="shared" si="101"/>
        <v>41875.658460648148</v>
      </c>
    </row>
    <row r="1089" spans="1:21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6"/>
        <v>0</v>
      </c>
      <c r="P1089" s="6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>
        <v>1</v>
      </c>
      <c r="T1089" s="11">
        <f t="shared" si="100"/>
        <v>41775.505636574075</v>
      </c>
      <c r="U1089" s="11">
        <f t="shared" si="101"/>
        <v>41805.505636574075</v>
      </c>
    </row>
    <row r="1090" spans="1:21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6"/>
        <v>0.14182977777777778</v>
      </c>
      <c r="P1090" s="6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>
        <v>1</v>
      </c>
      <c r="T1090" s="11">
        <f t="shared" si="100"/>
        <v>41723.591053240736</v>
      </c>
      <c r="U1090" s="11">
        <f t="shared" si="101"/>
        <v>41753.591053240736</v>
      </c>
    </row>
    <row r="1091" spans="1:21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2">E1091/D1091</f>
        <v>7.8266666666666665E-2</v>
      </c>
      <c r="P1091" s="6">
        <f t="shared" ref="P1091:P1154" si="103">E1091/L1091</f>
        <v>23.959183673469386</v>
      </c>
      <c r="Q1091" t="str">
        <f t="shared" ref="Q1091:Q1154" si="104">LEFT(N1091,FIND("/",N1091)-1)</f>
        <v>games</v>
      </c>
      <c r="R1091" t="str">
        <f t="shared" ref="R1091:R1154" si="105">RIGHT(N1091,LEN(N1091)-FIND("/",N1091))</f>
        <v>video games</v>
      </c>
      <c r="S1091">
        <v>1</v>
      </c>
      <c r="T1091" s="11">
        <f t="shared" ref="T1091:T1154" si="106">(((J1091/60)/60)/24)+DATE(1970,1,1)+(-5/24)</f>
        <v>42150.981192129628</v>
      </c>
      <c r="U1091" s="11">
        <f t="shared" ref="U1091:U1154" si="107">(((I1091/60)/60)/24)+DATE(1970,1,1)+(-5/24)</f>
        <v>42180.981192129628</v>
      </c>
    </row>
    <row r="1092" spans="1:21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2"/>
        <v>3.8464497269020693E-4</v>
      </c>
      <c r="P1092" s="6">
        <f t="shared" si="103"/>
        <v>5</v>
      </c>
      <c r="Q1092" t="str">
        <f t="shared" si="104"/>
        <v>games</v>
      </c>
      <c r="R1092" t="str">
        <f t="shared" si="105"/>
        <v>video games</v>
      </c>
      <c r="S1092">
        <v>1</v>
      </c>
      <c r="T1092" s="11">
        <f t="shared" si="106"/>
        <v>42122.977465277778</v>
      </c>
      <c r="U1092" s="11">
        <f t="shared" si="107"/>
        <v>42152.977465277778</v>
      </c>
    </row>
    <row r="1093" spans="1:21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2"/>
        <v>0.125</v>
      </c>
      <c r="P1093" s="6">
        <f t="shared" si="103"/>
        <v>12.5</v>
      </c>
      <c r="Q1093" t="str">
        <f t="shared" si="104"/>
        <v>games</v>
      </c>
      <c r="R1093" t="str">
        <f t="shared" si="105"/>
        <v>video games</v>
      </c>
      <c r="S1093">
        <v>1</v>
      </c>
      <c r="T1093" s="11">
        <f t="shared" si="106"/>
        <v>42440.611944444441</v>
      </c>
      <c r="U1093" s="11">
        <f t="shared" si="107"/>
        <v>42470.57027777777</v>
      </c>
    </row>
    <row r="1094" spans="1:21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2"/>
        <v>1.0500000000000001E-2</v>
      </c>
      <c r="P1094" s="6">
        <f t="shared" si="103"/>
        <v>3</v>
      </c>
      <c r="Q1094" t="str">
        <f t="shared" si="104"/>
        <v>games</v>
      </c>
      <c r="R1094" t="str">
        <f t="shared" si="105"/>
        <v>video games</v>
      </c>
      <c r="S1094">
        <v>1</v>
      </c>
      <c r="T1094" s="11">
        <f t="shared" si="106"/>
        <v>41249.817569444444</v>
      </c>
      <c r="U1094" s="11">
        <f t="shared" si="107"/>
        <v>41279.817569444444</v>
      </c>
    </row>
    <row r="1095" spans="1:21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2"/>
        <v>0.14083333333333334</v>
      </c>
      <c r="P1095" s="6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>
        <v>1</v>
      </c>
      <c r="T1095" s="11">
        <f t="shared" si="106"/>
        <v>42396.765474537031</v>
      </c>
      <c r="U1095" s="11">
        <f t="shared" si="107"/>
        <v>42411.765474537031</v>
      </c>
    </row>
    <row r="1096" spans="1:21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2"/>
        <v>0.18300055555555556</v>
      </c>
      <c r="P1096" s="6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>
        <v>1</v>
      </c>
      <c r="T1096" s="11">
        <f t="shared" si="106"/>
        <v>40795.505011574067</v>
      </c>
      <c r="U1096" s="11">
        <f t="shared" si="107"/>
        <v>40825.505011574067</v>
      </c>
    </row>
    <row r="1097" spans="1:21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2"/>
        <v>5.0347999999999997E-2</v>
      </c>
      <c r="P1097" s="6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>
        <v>1</v>
      </c>
      <c r="T1097" s="11">
        <f t="shared" si="106"/>
        <v>41486.328935185185</v>
      </c>
      <c r="U1097" s="11">
        <f t="shared" si="107"/>
        <v>41516.328935185185</v>
      </c>
    </row>
    <row r="1098" spans="1:21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2"/>
        <v>0.17933333333333334</v>
      </c>
      <c r="P1098" s="6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>
        <v>1</v>
      </c>
      <c r="T1098" s="11">
        <f t="shared" si="106"/>
        <v>41885.309652777774</v>
      </c>
      <c r="U1098" s="11">
        <f t="shared" si="107"/>
        <v>41915.9375</v>
      </c>
    </row>
    <row r="1099" spans="1:21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2"/>
        <v>4.6999999999999999E-4</v>
      </c>
      <c r="P1099" s="6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>
        <v>1</v>
      </c>
      <c r="T1099" s="11">
        <f t="shared" si="106"/>
        <v>41660.584224537037</v>
      </c>
      <c r="U1099" s="11">
        <f t="shared" si="107"/>
        <v>41700.584224537037</v>
      </c>
    </row>
    <row r="1100" spans="1:21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2"/>
        <v>7.2120000000000004E-2</v>
      </c>
      <c r="P1100" s="6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>
        <v>1</v>
      </c>
      <c r="T1100" s="11">
        <f t="shared" si="106"/>
        <v>41712.554340277777</v>
      </c>
      <c r="U1100" s="11">
        <f t="shared" si="107"/>
        <v>41742.554340277777</v>
      </c>
    </row>
    <row r="1101" spans="1:21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2"/>
        <v>5.0000000000000001E-3</v>
      </c>
      <c r="P1101" s="6">
        <f t="shared" si="103"/>
        <v>25</v>
      </c>
      <c r="Q1101" t="str">
        <f t="shared" si="104"/>
        <v>games</v>
      </c>
      <c r="R1101" t="str">
        <f t="shared" si="105"/>
        <v>video games</v>
      </c>
      <c r="S1101">
        <v>1</v>
      </c>
      <c r="T1101" s="11">
        <f t="shared" si="106"/>
        <v>42107.628101851849</v>
      </c>
      <c r="U1101" s="11">
        <f t="shared" si="107"/>
        <v>42137.628101851849</v>
      </c>
    </row>
    <row r="1102" spans="1:21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2"/>
        <v>2.5000000000000001E-2</v>
      </c>
      <c r="P1102" s="6">
        <f t="shared" si="103"/>
        <v>10</v>
      </c>
      <c r="Q1102" t="str">
        <f t="shared" si="104"/>
        <v>games</v>
      </c>
      <c r="R1102" t="str">
        <f t="shared" si="105"/>
        <v>video games</v>
      </c>
      <c r="S1102">
        <v>1</v>
      </c>
      <c r="T1102" s="11">
        <f t="shared" si="106"/>
        <v>42383.902442129627</v>
      </c>
      <c r="U1102" s="11">
        <f t="shared" si="107"/>
        <v>42413.902442129627</v>
      </c>
    </row>
    <row r="1103" spans="1:21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2"/>
        <v>4.0999999999999999E-4</v>
      </c>
      <c r="P1103" s="6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>
        <v>1</v>
      </c>
      <c r="T1103" s="11">
        <f t="shared" si="106"/>
        <v>42538.564097222225</v>
      </c>
      <c r="U1103" s="11">
        <f t="shared" si="107"/>
        <v>42565.549999999996</v>
      </c>
    </row>
    <row r="1104" spans="1:21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2"/>
        <v>5.3124999999999999E-2</v>
      </c>
      <c r="P1104" s="6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>
        <v>1</v>
      </c>
      <c r="T1104" s="11">
        <f t="shared" si="106"/>
        <v>41576.837094907409</v>
      </c>
      <c r="U1104" s="11">
        <f t="shared" si="107"/>
        <v>41617.040972222218</v>
      </c>
    </row>
    <row r="1105" spans="1:21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2"/>
        <v>1.6199999999999999E-2</v>
      </c>
      <c r="P1105" s="6">
        <f t="shared" si="103"/>
        <v>16.2</v>
      </c>
      <c r="Q1105" t="str">
        <f t="shared" si="104"/>
        <v>games</v>
      </c>
      <c r="R1105" t="str">
        <f t="shared" si="105"/>
        <v>video games</v>
      </c>
      <c r="S1105">
        <v>1</v>
      </c>
      <c r="T1105" s="11">
        <f t="shared" si="106"/>
        <v>42479.013773148145</v>
      </c>
      <c r="U1105" s="11">
        <f t="shared" si="107"/>
        <v>42539.013773148145</v>
      </c>
    </row>
    <row r="1106" spans="1:21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2"/>
        <v>4.9516666666666667E-2</v>
      </c>
      <c r="P1106" s="6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>
        <v>1</v>
      </c>
      <c r="T1106" s="11">
        <f t="shared" si="106"/>
        <v>41771.201631944445</v>
      </c>
      <c r="U1106" s="11">
        <f t="shared" si="107"/>
        <v>41801.201631944445</v>
      </c>
    </row>
    <row r="1107" spans="1:21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2"/>
        <v>1.5900000000000001E-3</v>
      </c>
      <c r="P1107" s="6">
        <f t="shared" si="103"/>
        <v>71.55</v>
      </c>
      <c r="Q1107" t="str">
        <f t="shared" si="104"/>
        <v>games</v>
      </c>
      <c r="R1107" t="str">
        <f t="shared" si="105"/>
        <v>video games</v>
      </c>
      <c r="S1107">
        <v>1</v>
      </c>
      <c r="T1107" s="11">
        <f t="shared" si="106"/>
        <v>41691.927395833329</v>
      </c>
      <c r="U1107" s="11">
        <f t="shared" si="107"/>
        <v>41721.885729166665</v>
      </c>
    </row>
    <row r="1108" spans="1:21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2"/>
        <v>0.41249999999999998</v>
      </c>
      <c r="P1108" s="6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>
        <v>1</v>
      </c>
      <c r="T1108" s="11">
        <f t="shared" si="106"/>
        <v>40973.532118055555</v>
      </c>
      <c r="U1108" s="11">
        <f t="shared" si="107"/>
        <v>41003.490451388883</v>
      </c>
    </row>
    <row r="1109" spans="1:21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2"/>
        <v>0</v>
      </c>
      <c r="P1109" s="6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>
        <v>1</v>
      </c>
      <c r="T1109" s="11">
        <f t="shared" si="106"/>
        <v>41813.653055555551</v>
      </c>
      <c r="U1109" s="11">
        <f t="shared" si="107"/>
        <v>41843.653055555551</v>
      </c>
    </row>
    <row r="1110" spans="1:21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2"/>
        <v>2.93E-2</v>
      </c>
      <c r="P1110" s="6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>
        <v>1</v>
      </c>
      <c r="T1110" s="11">
        <f t="shared" si="106"/>
        <v>40952.42864583333</v>
      </c>
      <c r="U1110" s="11">
        <f t="shared" si="107"/>
        <v>41012.386979166666</v>
      </c>
    </row>
    <row r="1111" spans="1:21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2"/>
        <v>4.4999999999999997E-3</v>
      </c>
      <c r="P1111" s="6">
        <f t="shared" si="103"/>
        <v>15</v>
      </c>
      <c r="Q1111" t="str">
        <f t="shared" si="104"/>
        <v>games</v>
      </c>
      <c r="R1111" t="str">
        <f t="shared" si="105"/>
        <v>video games</v>
      </c>
      <c r="S1111">
        <v>1</v>
      </c>
      <c r="T1111" s="11">
        <f t="shared" si="106"/>
        <v>42662.543865740743</v>
      </c>
      <c r="U1111" s="11">
        <f t="shared" si="107"/>
        <v>42692.5855324074</v>
      </c>
    </row>
    <row r="1112" spans="1:21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2"/>
        <v>5.1000000000000004E-3</v>
      </c>
      <c r="P1112" s="6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>
        <v>1</v>
      </c>
      <c r="T1112" s="11">
        <f t="shared" si="106"/>
        <v>41220.72479166666</v>
      </c>
      <c r="U1112" s="11">
        <f t="shared" si="107"/>
        <v>41250.72479166666</v>
      </c>
    </row>
    <row r="1113" spans="1:21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2"/>
        <v>4.0000000000000002E-4</v>
      </c>
      <c r="P1113" s="6">
        <f t="shared" si="103"/>
        <v>1</v>
      </c>
      <c r="Q1113" t="str">
        <f t="shared" si="104"/>
        <v>games</v>
      </c>
      <c r="R1113" t="str">
        <f t="shared" si="105"/>
        <v>video games</v>
      </c>
      <c r="S1113">
        <v>1</v>
      </c>
      <c r="T1113" s="11">
        <f t="shared" si="106"/>
        <v>42346.995254629634</v>
      </c>
      <c r="U1113" s="11">
        <f t="shared" si="107"/>
        <v>42376.995254629634</v>
      </c>
    </row>
    <row r="1114" spans="1:21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2"/>
        <v>0.35537409090909089</v>
      </c>
      <c r="P1114" s="6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>
        <v>1</v>
      </c>
      <c r="T1114" s="11">
        <f t="shared" si="106"/>
        <v>41963.551053240742</v>
      </c>
      <c r="U1114" s="11">
        <f t="shared" si="107"/>
        <v>42023.145833333336</v>
      </c>
    </row>
    <row r="1115" spans="1:21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2"/>
        <v>5.0000000000000001E-3</v>
      </c>
      <c r="P1115" s="6">
        <f t="shared" si="103"/>
        <v>5</v>
      </c>
      <c r="Q1115" t="str">
        <f t="shared" si="104"/>
        <v>games</v>
      </c>
      <c r="R1115" t="str">
        <f t="shared" si="105"/>
        <v>video games</v>
      </c>
      <c r="S1115">
        <v>1</v>
      </c>
      <c r="T1115" s="11">
        <f t="shared" si="106"/>
        <v>41835.768749999996</v>
      </c>
      <c r="U1115" s="11">
        <f t="shared" si="107"/>
        <v>41865.768749999996</v>
      </c>
    </row>
    <row r="1116" spans="1:21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2"/>
        <v>1.6666666666666668E-3</v>
      </c>
      <c r="P1116" s="6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>
        <v>1</v>
      </c>
      <c r="T1116" s="11">
        <f t="shared" si="106"/>
        <v>41526.13758101852</v>
      </c>
      <c r="U1116" s="11">
        <f t="shared" si="107"/>
        <v>41556.13758101852</v>
      </c>
    </row>
    <row r="1117" spans="1:21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2"/>
        <v>1.325E-3</v>
      </c>
      <c r="P1117" s="6">
        <f t="shared" si="103"/>
        <v>13.25</v>
      </c>
      <c r="Q1117" t="str">
        <f t="shared" si="104"/>
        <v>games</v>
      </c>
      <c r="R1117" t="str">
        <f t="shared" si="105"/>
        <v>video games</v>
      </c>
      <c r="S1117">
        <v>1</v>
      </c>
      <c r="T1117" s="11">
        <f t="shared" si="106"/>
        <v>42429.487210648142</v>
      </c>
      <c r="U1117" s="11">
        <f t="shared" si="107"/>
        <v>42459.445543981477</v>
      </c>
    </row>
    <row r="1118" spans="1:21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2"/>
        <v>3.5704000000000004E-4</v>
      </c>
      <c r="P1118" s="6">
        <f t="shared" si="103"/>
        <v>17.852</v>
      </c>
      <c r="Q1118" t="str">
        <f t="shared" si="104"/>
        <v>games</v>
      </c>
      <c r="R1118" t="str">
        <f t="shared" si="105"/>
        <v>video games</v>
      </c>
      <c r="S1118">
        <v>1</v>
      </c>
      <c r="T1118" s="11">
        <f t="shared" si="106"/>
        <v>41009.638981481476</v>
      </c>
      <c r="U1118" s="11">
        <f t="shared" si="107"/>
        <v>41069.638981481476</v>
      </c>
    </row>
    <row r="1119" spans="1:21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2"/>
        <v>8.3000000000000004E-2</v>
      </c>
      <c r="P1119" s="6">
        <f t="shared" si="103"/>
        <v>10.375</v>
      </c>
      <c r="Q1119" t="str">
        <f t="shared" si="104"/>
        <v>games</v>
      </c>
      <c r="R1119" t="str">
        <f t="shared" si="105"/>
        <v>video games</v>
      </c>
      <c r="S1119">
        <v>1</v>
      </c>
      <c r="T1119" s="11">
        <f t="shared" si="106"/>
        <v>42333.390196759261</v>
      </c>
      <c r="U1119" s="11">
        <f t="shared" si="107"/>
        <v>42363.390196759261</v>
      </c>
    </row>
    <row r="1120" spans="1:21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2"/>
        <v>2.4222222222222221E-2</v>
      </c>
      <c r="P1120" s="6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>
        <v>1</v>
      </c>
      <c r="T1120" s="11">
        <f t="shared" si="106"/>
        <v>41703.958090277774</v>
      </c>
      <c r="U1120" s="11">
        <f t="shared" si="107"/>
        <v>41733.91642361111</v>
      </c>
    </row>
    <row r="1121" spans="1:21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2"/>
        <v>2.3809523809523812E-3</v>
      </c>
      <c r="P1121" s="6">
        <f t="shared" si="103"/>
        <v>5</v>
      </c>
      <c r="Q1121" t="str">
        <f t="shared" si="104"/>
        <v>games</v>
      </c>
      <c r="R1121" t="str">
        <f t="shared" si="105"/>
        <v>video games</v>
      </c>
      <c r="S1121">
        <v>1</v>
      </c>
      <c r="T1121" s="11">
        <f t="shared" si="106"/>
        <v>41722.584074074075</v>
      </c>
      <c r="U1121" s="11">
        <f t="shared" si="107"/>
        <v>41735.584074074075</v>
      </c>
    </row>
    <row r="1122" spans="1:21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2"/>
        <v>0</v>
      </c>
      <c r="P1122" s="6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>
        <v>1</v>
      </c>
      <c r="T1122" s="11">
        <f t="shared" si="106"/>
        <v>40799.664351851847</v>
      </c>
      <c r="U1122" s="11">
        <f t="shared" si="107"/>
        <v>40844.664351851847</v>
      </c>
    </row>
    <row r="1123" spans="1:21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2"/>
        <v>1.16E-4</v>
      </c>
      <c r="P1123" s="6">
        <f t="shared" si="103"/>
        <v>5.8</v>
      </c>
      <c r="Q1123" t="str">
        <f t="shared" si="104"/>
        <v>games</v>
      </c>
      <c r="R1123" t="str">
        <f t="shared" si="105"/>
        <v>video games</v>
      </c>
      <c r="S1123">
        <v>1</v>
      </c>
      <c r="T1123" s="11">
        <f t="shared" si="106"/>
        <v>42412.72587962963</v>
      </c>
      <c r="U1123" s="11">
        <f t="shared" si="107"/>
        <v>42442.684212962959</v>
      </c>
    </row>
    <row r="1124" spans="1:21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2"/>
        <v>0</v>
      </c>
      <c r="P1124" s="6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>
        <v>1</v>
      </c>
      <c r="T1124" s="11">
        <f t="shared" si="106"/>
        <v>41410.495659722219</v>
      </c>
      <c r="U1124" s="11">
        <f t="shared" si="107"/>
        <v>41424.495659722219</v>
      </c>
    </row>
    <row r="1125" spans="1:21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2"/>
        <v>2.2000000000000001E-3</v>
      </c>
      <c r="P1125" s="6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>
        <v>1</v>
      </c>
      <c r="T1125" s="11">
        <f t="shared" si="106"/>
        <v>41718.315370370365</v>
      </c>
      <c r="U1125" s="11">
        <f t="shared" si="107"/>
        <v>41748.315370370365</v>
      </c>
    </row>
    <row r="1126" spans="1:21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2"/>
        <v>4.7222222222222223E-3</v>
      </c>
      <c r="P1126" s="6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>
        <v>1</v>
      </c>
      <c r="T1126" s="11">
        <f t="shared" si="106"/>
        <v>42094.458923611113</v>
      </c>
      <c r="U1126" s="11">
        <f t="shared" si="107"/>
        <v>42124.458923611113</v>
      </c>
    </row>
    <row r="1127" spans="1:21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2"/>
        <v>0</v>
      </c>
      <c r="P1127" s="6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>
        <v>1</v>
      </c>
      <c r="T1127" s="11">
        <f t="shared" si="106"/>
        <v>42212.415856481479</v>
      </c>
      <c r="U1127" s="11">
        <f t="shared" si="107"/>
        <v>42272.415856481479</v>
      </c>
    </row>
    <row r="1128" spans="1:21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2"/>
        <v>5.0000000000000001E-3</v>
      </c>
      <c r="P1128" s="6">
        <f t="shared" si="103"/>
        <v>5</v>
      </c>
      <c r="Q1128" t="str">
        <f t="shared" si="104"/>
        <v>games</v>
      </c>
      <c r="R1128" t="str">
        <f t="shared" si="105"/>
        <v>mobile games</v>
      </c>
      <c r="S1128">
        <v>1</v>
      </c>
      <c r="T1128" s="11">
        <f t="shared" si="106"/>
        <v>42535.11914351851</v>
      </c>
      <c r="U1128" s="11">
        <f t="shared" si="107"/>
        <v>42565.11914351851</v>
      </c>
    </row>
    <row r="1129" spans="1:21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2"/>
        <v>1.6714285714285713E-2</v>
      </c>
      <c r="P1129" s="6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>
        <v>1</v>
      </c>
      <c r="T1129" s="11">
        <f t="shared" si="106"/>
        <v>41926.645833333328</v>
      </c>
      <c r="U1129" s="11">
        <f t="shared" si="107"/>
        <v>41957.687499999993</v>
      </c>
    </row>
    <row r="1130" spans="1:21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2"/>
        <v>1E-3</v>
      </c>
      <c r="P1130" s="6">
        <f t="shared" si="103"/>
        <v>1</v>
      </c>
      <c r="Q1130" t="str">
        <f t="shared" si="104"/>
        <v>games</v>
      </c>
      <c r="R1130" t="str">
        <f t="shared" si="105"/>
        <v>mobile games</v>
      </c>
      <c r="S1130">
        <v>1</v>
      </c>
      <c r="T1130" s="11">
        <f t="shared" si="106"/>
        <v>41828.441168981481</v>
      </c>
      <c r="U1130" s="11">
        <f t="shared" si="107"/>
        <v>41858.441168981481</v>
      </c>
    </row>
    <row r="1131" spans="1:21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2"/>
        <v>1.0499999999999999E-3</v>
      </c>
      <c r="P1131" s="6">
        <f t="shared" si="103"/>
        <v>10.5</v>
      </c>
      <c r="Q1131" t="str">
        <f t="shared" si="104"/>
        <v>games</v>
      </c>
      <c r="R1131" t="str">
        <f t="shared" si="105"/>
        <v>mobile games</v>
      </c>
      <c r="S1131">
        <v>1</v>
      </c>
      <c r="T1131" s="11">
        <f t="shared" si="106"/>
        <v>42496.056631944441</v>
      </c>
      <c r="U1131" s="11">
        <f t="shared" si="107"/>
        <v>42526.056631944441</v>
      </c>
    </row>
    <row r="1132" spans="1:21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2"/>
        <v>2.2000000000000001E-3</v>
      </c>
      <c r="P1132" s="6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>
        <v>1</v>
      </c>
      <c r="T1132" s="11">
        <f t="shared" si="106"/>
        <v>41908.788194444445</v>
      </c>
      <c r="U1132" s="11">
        <f t="shared" si="107"/>
        <v>41968.829861111109</v>
      </c>
    </row>
    <row r="1133" spans="1:21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2"/>
        <v>0</v>
      </c>
      <c r="P1133" s="6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>
        <v>1</v>
      </c>
      <c r="T1133" s="11">
        <f t="shared" si="106"/>
        <v>42332.699861111112</v>
      </c>
      <c r="U1133" s="11">
        <f t="shared" si="107"/>
        <v>42362.699861111112</v>
      </c>
    </row>
    <row r="1134" spans="1:21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2"/>
        <v>0.14380000000000001</v>
      </c>
      <c r="P1134" s="6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>
        <v>1</v>
      </c>
      <c r="T1134" s="11">
        <f t="shared" si="106"/>
        <v>42705.907071759262</v>
      </c>
      <c r="U1134" s="11">
        <f t="shared" si="107"/>
        <v>42735.907071759262</v>
      </c>
    </row>
    <row r="1135" spans="1:21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2"/>
        <v>6.6666666666666671E-3</v>
      </c>
      <c r="P1135" s="6">
        <f t="shared" si="103"/>
        <v>20</v>
      </c>
      <c r="Q1135" t="str">
        <f t="shared" si="104"/>
        <v>games</v>
      </c>
      <c r="R1135" t="str">
        <f t="shared" si="105"/>
        <v>mobile games</v>
      </c>
      <c r="S1135">
        <v>1</v>
      </c>
      <c r="T1135" s="11">
        <f t="shared" si="106"/>
        <v>41821.198854166665</v>
      </c>
      <c r="U1135" s="11">
        <f t="shared" si="107"/>
        <v>41851.198854166665</v>
      </c>
    </row>
    <row r="1136" spans="1:21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2"/>
        <v>4.0000000000000003E-5</v>
      </c>
      <c r="P1136" s="6">
        <f t="shared" si="103"/>
        <v>1</v>
      </c>
      <c r="Q1136" t="str">
        <f t="shared" si="104"/>
        <v>games</v>
      </c>
      <c r="R1136" t="str">
        <f t="shared" si="105"/>
        <v>mobile games</v>
      </c>
      <c r="S1136">
        <v>1</v>
      </c>
      <c r="T1136" s="11">
        <f t="shared" si="106"/>
        <v>41958.07671296296</v>
      </c>
      <c r="U1136" s="11">
        <f t="shared" si="107"/>
        <v>41971.981249999997</v>
      </c>
    </row>
    <row r="1137" spans="1:21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2"/>
        <v>0.05</v>
      </c>
      <c r="P1137" s="6">
        <f t="shared" si="103"/>
        <v>50</v>
      </c>
      <c r="Q1137" t="str">
        <f t="shared" si="104"/>
        <v>games</v>
      </c>
      <c r="R1137" t="str">
        <f t="shared" si="105"/>
        <v>mobile games</v>
      </c>
      <c r="S1137">
        <v>1</v>
      </c>
      <c r="T1137" s="11">
        <f t="shared" si="106"/>
        <v>42558.781180555547</v>
      </c>
      <c r="U1137" s="11">
        <f t="shared" si="107"/>
        <v>42588.781180555547</v>
      </c>
    </row>
    <row r="1138" spans="1:21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2"/>
        <v>6.4439140811455853E-2</v>
      </c>
      <c r="P1138" s="6">
        <f t="shared" si="103"/>
        <v>45</v>
      </c>
      <c r="Q1138" t="str">
        <f t="shared" si="104"/>
        <v>games</v>
      </c>
      <c r="R1138" t="str">
        <f t="shared" si="105"/>
        <v>mobile games</v>
      </c>
      <c r="S1138">
        <v>1</v>
      </c>
      <c r="T1138" s="11">
        <f t="shared" si="106"/>
        <v>42327.463298611103</v>
      </c>
      <c r="U1138" s="11">
        <f t="shared" si="107"/>
        <v>42357.463298611103</v>
      </c>
    </row>
    <row r="1139" spans="1:21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2"/>
        <v>0.39500000000000002</v>
      </c>
      <c r="P1139" s="6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>
        <v>1</v>
      </c>
      <c r="T1139" s="11">
        <f t="shared" si="106"/>
        <v>42453.611354166664</v>
      </c>
      <c r="U1139" s="11">
        <f t="shared" si="107"/>
        <v>42483.611354166664</v>
      </c>
    </row>
    <row r="1140" spans="1:21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2"/>
        <v>3.5714285714285713E-3</v>
      </c>
      <c r="P1140" s="6">
        <f t="shared" si="103"/>
        <v>31.25</v>
      </c>
      <c r="Q1140" t="str">
        <f t="shared" si="104"/>
        <v>games</v>
      </c>
      <c r="R1140" t="str">
        <f t="shared" si="105"/>
        <v>mobile games</v>
      </c>
      <c r="S1140">
        <v>1</v>
      </c>
      <c r="T1140" s="11">
        <f t="shared" si="106"/>
        <v>42736.698275462964</v>
      </c>
      <c r="U1140" s="11">
        <f t="shared" si="107"/>
        <v>42756.698275462964</v>
      </c>
    </row>
    <row r="1141" spans="1:21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2"/>
        <v>6.2500000000000001E-4</v>
      </c>
      <c r="P1141" s="6">
        <f t="shared" si="103"/>
        <v>5</v>
      </c>
      <c r="Q1141" t="str">
        <f t="shared" si="104"/>
        <v>games</v>
      </c>
      <c r="R1141" t="str">
        <f t="shared" si="105"/>
        <v>mobile games</v>
      </c>
      <c r="S1141">
        <v>1</v>
      </c>
      <c r="T1141" s="11">
        <f t="shared" si="106"/>
        <v>41975.139189814807</v>
      </c>
      <c r="U1141" s="11">
        <f t="shared" si="107"/>
        <v>42005.139189814807</v>
      </c>
    </row>
    <row r="1142" spans="1:21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2"/>
        <v>0</v>
      </c>
      <c r="P1142" s="6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>
        <v>1</v>
      </c>
      <c r="T1142" s="11">
        <f t="shared" si="106"/>
        <v>42192.253715277773</v>
      </c>
      <c r="U1142" s="11">
        <f t="shared" si="107"/>
        <v>42222.253715277773</v>
      </c>
    </row>
    <row r="1143" spans="1:21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2"/>
        <v>0</v>
      </c>
      <c r="P1143" s="6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>
        <v>1</v>
      </c>
      <c r="T1143" s="11">
        <f t="shared" si="106"/>
        <v>42164.491319444445</v>
      </c>
      <c r="U1143" s="11">
        <f t="shared" si="107"/>
        <v>42194.491319444445</v>
      </c>
    </row>
    <row r="1144" spans="1:21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2"/>
        <v>0</v>
      </c>
      <c r="P1144" s="6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>
        <v>1</v>
      </c>
      <c r="T1144" s="11">
        <f t="shared" si="106"/>
        <v>42021.797766203708</v>
      </c>
      <c r="U1144" s="11">
        <f t="shared" si="107"/>
        <v>42051.797766203708</v>
      </c>
    </row>
    <row r="1145" spans="1:21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2"/>
        <v>4.1333333333333335E-3</v>
      </c>
      <c r="P1145" s="6">
        <f t="shared" si="103"/>
        <v>23.25</v>
      </c>
      <c r="Q1145" t="str">
        <f t="shared" si="104"/>
        <v>games</v>
      </c>
      <c r="R1145" t="str">
        <f t="shared" si="105"/>
        <v>mobile games</v>
      </c>
      <c r="S1145">
        <v>1</v>
      </c>
      <c r="T1145" s="11">
        <f t="shared" si="106"/>
        <v>42324.985254629624</v>
      </c>
      <c r="U1145" s="11">
        <f t="shared" si="107"/>
        <v>42354.985254629624</v>
      </c>
    </row>
    <row r="1146" spans="1:21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2"/>
        <v>0</v>
      </c>
      <c r="P1146" s="6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>
        <v>1</v>
      </c>
      <c r="T1146" s="11">
        <f t="shared" si="106"/>
        <v>42092.973611111105</v>
      </c>
      <c r="U1146" s="11">
        <f t="shared" si="107"/>
        <v>42122.973611111105</v>
      </c>
    </row>
    <row r="1147" spans="1:21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2"/>
        <v>1.25E-3</v>
      </c>
      <c r="P1147" s="6">
        <f t="shared" si="103"/>
        <v>100</v>
      </c>
      <c r="Q1147" t="str">
        <f t="shared" si="104"/>
        <v>food</v>
      </c>
      <c r="R1147" t="str">
        <f t="shared" si="105"/>
        <v>food trucks</v>
      </c>
      <c r="S1147">
        <v>1</v>
      </c>
      <c r="T1147" s="11">
        <f t="shared" si="106"/>
        <v>41854.539259259262</v>
      </c>
      <c r="U1147" s="11">
        <f t="shared" si="107"/>
        <v>41914.539259259262</v>
      </c>
    </row>
    <row r="1148" spans="1:21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2"/>
        <v>8.8333333333333333E-2</v>
      </c>
      <c r="P1148" s="6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>
        <v>1</v>
      </c>
      <c r="T1148" s="11">
        <f t="shared" si="106"/>
        <v>41723.745057870365</v>
      </c>
      <c r="U1148" s="11">
        <f t="shared" si="107"/>
        <v>41761.745057870365</v>
      </c>
    </row>
    <row r="1149" spans="1:21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2"/>
        <v>0</v>
      </c>
      <c r="P1149" s="6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>
        <v>1</v>
      </c>
      <c r="T1149" s="11">
        <f t="shared" si="106"/>
        <v>41871.763692129629</v>
      </c>
      <c r="U1149" s="11">
        <f t="shared" si="107"/>
        <v>41931.763692129629</v>
      </c>
    </row>
    <row r="1150" spans="1:21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2"/>
        <v>4.8666666666666667E-3</v>
      </c>
      <c r="P1150" s="6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>
        <v>1</v>
      </c>
      <c r="T1150" s="11">
        <f t="shared" si="106"/>
        <v>42674.962743055548</v>
      </c>
      <c r="U1150" s="11">
        <f t="shared" si="107"/>
        <v>42705.00440972222</v>
      </c>
    </row>
    <row r="1151" spans="1:21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2"/>
        <v>1.5E-3</v>
      </c>
      <c r="P1151" s="6">
        <f t="shared" si="103"/>
        <v>37.5</v>
      </c>
      <c r="Q1151" t="str">
        <f t="shared" si="104"/>
        <v>food</v>
      </c>
      <c r="R1151" t="str">
        <f t="shared" si="105"/>
        <v>food trucks</v>
      </c>
      <c r="S1151">
        <v>1</v>
      </c>
      <c r="T1151" s="11">
        <f t="shared" si="106"/>
        <v>42507.501921296294</v>
      </c>
      <c r="U1151" s="11">
        <f t="shared" si="107"/>
        <v>42537.501921296294</v>
      </c>
    </row>
    <row r="1152" spans="1:21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2"/>
        <v>0.1008</v>
      </c>
      <c r="P1152" s="6">
        <f t="shared" si="103"/>
        <v>42</v>
      </c>
      <c r="Q1152" t="str">
        <f t="shared" si="104"/>
        <v>food</v>
      </c>
      <c r="R1152" t="str">
        <f t="shared" si="105"/>
        <v>food trucks</v>
      </c>
      <c r="S1152">
        <v>1</v>
      </c>
      <c r="T1152" s="11">
        <f t="shared" si="106"/>
        <v>42317.74623842592</v>
      </c>
      <c r="U1152" s="11">
        <f t="shared" si="107"/>
        <v>42377.74623842592</v>
      </c>
    </row>
    <row r="1153" spans="1:21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2"/>
        <v>0</v>
      </c>
      <c r="P1153" s="6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>
        <v>1</v>
      </c>
      <c r="T1153" s="11">
        <f t="shared" si="106"/>
        <v>42223.894247685181</v>
      </c>
      <c r="U1153" s="11">
        <f t="shared" si="107"/>
        <v>42253.894247685181</v>
      </c>
    </row>
    <row r="1154" spans="1:21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2"/>
        <v>5.6937500000000002E-2</v>
      </c>
      <c r="P1154" s="6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>
        <v>1</v>
      </c>
      <c r="T1154" s="11">
        <f t="shared" si="106"/>
        <v>42109.501296296294</v>
      </c>
      <c r="U1154" s="11">
        <f t="shared" si="107"/>
        <v>42139.501296296294</v>
      </c>
    </row>
    <row r="1155" spans="1:21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08">E1155/D1155</f>
        <v>6.2500000000000003E-3</v>
      </c>
      <c r="P1155" s="6">
        <f t="shared" ref="P1155:P1218" si="109">E1155/L1155</f>
        <v>50</v>
      </c>
      <c r="Q1155" t="str">
        <f t="shared" ref="Q1155:Q1218" si="110">LEFT(N1155,FIND("/",N1155)-1)</f>
        <v>food</v>
      </c>
      <c r="R1155" t="str">
        <f t="shared" ref="R1155:R1218" si="111">RIGHT(N1155,LEN(N1155)-FIND("/",N1155))</f>
        <v>food trucks</v>
      </c>
      <c r="S1155">
        <v>1</v>
      </c>
      <c r="T1155" s="11">
        <f t="shared" ref="T1155:T1218" si="112">(((J1155/60)/60)/24)+DATE(1970,1,1)+(-5/24)</f>
        <v>42143.505844907406</v>
      </c>
      <c r="U1155" s="11">
        <f t="shared" ref="U1155:U1218" si="113">(((I1155/60)/60)/24)+DATE(1970,1,1)+(-5/24)</f>
        <v>42173.505844907406</v>
      </c>
    </row>
    <row r="1156" spans="1:21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08"/>
        <v>6.5000000000000002E-2</v>
      </c>
      <c r="P1156" s="6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>
        <v>1</v>
      </c>
      <c r="T1156" s="11">
        <f t="shared" si="112"/>
        <v>42222.900532407402</v>
      </c>
      <c r="U1156" s="11">
        <f t="shared" si="113"/>
        <v>42252.900532407402</v>
      </c>
    </row>
    <row r="1157" spans="1:21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08"/>
        <v>7.5199999999999998E-3</v>
      </c>
      <c r="P1157" s="6">
        <f t="shared" si="109"/>
        <v>23.5</v>
      </c>
      <c r="Q1157" t="str">
        <f t="shared" si="110"/>
        <v>food</v>
      </c>
      <c r="R1157" t="str">
        <f t="shared" si="111"/>
        <v>food trucks</v>
      </c>
      <c r="S1157">
        <v>1</v>
      </c>
      <c r="T1157" s="11">
        <f t="shared" si="112"/>
        <v>41835.555648148147</v>
      </c>
      <c r="U1157" s="11">
        <f t="shared" si="113"/>
        <v>41865.555648148147</v>
      </c>
    </row>
    <row r="1158" spans="1:21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08"/>
        <v>0</v>
      </c>
      <c r="P1158" s="6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>
        <v>1</v>
      </c>
      <c r="T1158" s="11">
        <f t="shared" si="112"/>
        <v>42028.862986111104</v>
      </c>
      <c r="U1158" s="11">
        <f t="shared" si="113"/>
        <v>42058.862986111104</v>
      </c>
    </row>
    <row r="1159" spans="1:21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08"/>
        <v>1.5100000000000001E-2</v>
      </c>
      <c r="P1159" s="6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>
        <v>1</v>
      </c>
      <c r="T1159" s="11">
        <f t="shared" si="112"/>
        <v>41918.419907407406</v>
      </c>
      <c r="U1159" s="11">
        <f t="shared" si="113"/>
        <v>41978.461574074077</v>
      </c>
    </row>
    <row r="1160" spans="1:21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08"/>
        <v>4.6666666666666671E-3</v>
      </c>
      <c r="P1160" s="6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>
        <v>1</v>
      </c>
      <c r="T1160" s="11">
        <f t="shared" si="112"/>
        <v>41951.883425925924</v>
      </c>
      <c r="U1160" s="11">
        <f t="shared" si="113"/>
        <v>41981.883425925924</v>
      </c>
    </row>
    <row r="1161" spans="1:21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08"/>
        <v>0</v>
      </c>
      <c r="P1161" s="6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>
        <v>1</v>
      </c>
      <c r="T1161" s="11">
        <f t="shared" si="112"/>
        <v>42154.518113425926</v>
      </c>
      <c r="U1161" s="11">
        <f t="shared" si="113"/>
        <v>42185.447916666664</v>
      </c>
    </row>
    <row r="1162" spans="1:21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08"/>
        <v>3.85E-2</v>
      </c>
      <c r="P1162" s="6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>
        <v>1</v>
      </c>
      <c r="T1162" s="11">
        <f t="shared" si="112"/>
        <v>42060.946597222217</v>
      </c>
      <c r="U1162" s="11">
        <f t="shared" si="113"/>
        <v>42090.90493055556</v>
      </c>
    </row>
    <row r="1163" spans="1:21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08"/>
        <v>0</v>
      </c>
      <c r="P1163" s="6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>
        <v>1</v>
      </c>
      <c r="T1163" s="11">
        <f t="shared" si="112"/>
        <v>42122.421168981477</v>
      </c>
      <c r="U1163" s="11">
        <f t="shared" si="113"/>
        <v>42143.421168981477</v>
      </c>
    </row>
    <row r="1164" spans="1:21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08"/>
        <v>5.8333333333333338E-4</v>
      </c>
      <c r="P1164" s="6">
        <f t="shared" si="109"/>
        <v>17.5</v>
      </c>
      <c r="Q1164" t="str">
        <f t="shared" si="110"/>
        <v>food</v>
      </c>
      <c r="R1164" t="str">
        <f t="shared" si="111"/>
        <v>food trucks</v>
      </c>
      <c r="S1164">
        <v>1</v>
      </c>
      <c r="T1164" s="11">
        <f t="shared" si="112"/>
        <v>41876.475277777776</v>
      </c>
      <c r="U1164" s="11">
        <f t="shared" si="113"/>
        <v>41907.475277777776</v>
      </c>
    </row>
    <row r="1165" spans="1:21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08"/>
        <v>0</v>
      </c>
      <c r="P1165" s="6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>
        <v>1</v>
      </c>
      <c r="T1165" s="11">
        <f t="shared" si="112"/>
        <v>41830.515277777777</v>
      </c>
      <c r="U1165" s="11">
        <f t="shared" si="113"/>
        <v>41860.515277777777</v>
      </c>
    </row>
    <row r="1166" spans="1:21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08"/>
        <v>0</v>
      </c>
      <c r="P1166" s="6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>
        <v>1</v>
      </c>
      <c r="T1166" s="11">
        <f t="shared" si="112"/>
        <v>42509.51599537037</v>
      </c>
      <c r="U1166" s="11">
        <f t="shared" si="113"/>
        <v>42539.51599537037</v>
      </c>
    </row>
    <row r="1167" spans="1:21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08"/>
        <v>0.20705000000000001</v>
      </c>
      <c r="P1167" s="6">
        <f t="shared" si="109"/>
        <v>82.82</v>
      </c>
      <c r="Q1167" t="str">
        <f t="shared" si="110"/>
        <v>food</v>
      </c>
      <c r="R1167" t="str">
        <f t="shared" si="111"/>
        <v>food trucks</v>
      </c>
      <c r="S1167">
        <v>1</v>
      </c>
      <c r="T1167" s="11">
        <f t="shared" si="112"/>
        <v>41792.006134259253</v>
      </c>
      <c r="U1167" s="11">
        <f t="shared" si="113"/>
        <v>41826.006134259253</v>
      </c>
    </row>
    <row r="1168" spans="1:21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08"/>
        <v>0.19139999999999999</v>
      </c>
      <c r="P1168" s="6">
        <f t="shared" si="109"/>
        <v>358.875</v>
      </c>
      <c r="Q1168" t="str">
        <f t="shared" si="110"/>
        <v>food</v>
      </c>
      <c r="R1168" t="str">
        <f t="shared" si="111"/>
        <v>food trucks</v>
      </c>
      <c r="S1168">
        <v>1</v>
      </c>
      <c r="T1168" s="11">
        <f t="shared" si="112"/>
        <v>42150.277106481481</v>
      </c>
      <c r="U1168" s="11">
        <f t="shared" si="113"/>
        <v>42180.958333333336</v>
      </c>
    </row>
    <row r="1169" spans="1:21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08"/>
        <v>1.6316666666666667E-2</v>
      </c>
      <c r="P1169" s="6">
        <f t="shared" si="109"/>
        <v>61.1875</v>
      </c>
      <c r="Q1169" t="str">
        <f t="shared" si="110"/>
        <v>food</v>
      </c>
      <c r="R1169" t="str">
        <f t="shared" si="111"/>
        <v>food trucks</v>
      </c>
      <c r="S1169">
        <v>1</v>
      </c>
      <c r="T1169" s="11">
        <f t="shared" si="112"/>
        <v>41863.526562499996</v>
      </c>
      <c r="U1169" s="11">
        <f t="shared" si="113"/>
        <v>41894.526562499996</v>
      </c>
    </row>
    <row r="1170" spans="1:21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08"/>
        <v>5.6666666666666664E-2</v>
      </c>
      <c r="P1170" s="6">
        <f t="shared" si="109"/>
        <v>340</v>
      </c>
      <c r="Q1170" t="str">
        <f t="shared" si="110"/>
        <v>food</v>
      </c>
      <c r="R1170" t="str">
        <f t="shared" si="111"/>
        <v>food trucks</v>
      </c>
      <c r="S1170">
        <v>1</v>
      </c>
      <c r="T1170" s="11">
        <f t="shared" si="112"/>
        <v>42604.845659722218</v>
      </c>
      <c r="U1170" s="11">
        <f t="shared" si="113"/>
        <v>42634.845659722218</v>
      </c>
    </row>
    <row r="1171" spans="1:21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08"/>
        <v>1.6999999999999999E-3</v>
      </c>
      <c r="P1171" s="6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>
        <v>1</v>
      </c>
      <c r="T1171" s="11">
        <f t="shared" si="112"/>
        <v>42027.145405092589</v>
      </c>
      <c r="U1171" s="11">
        <f t="shared" si="113"/>
        <v>42057.145405092589</v>
      </c>
    </row>
    <row r="1172" spans="1:21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08"/>
        <v>4.0000000000000001E-3</v>
      </c>
      <c r="P1172" s="6">
        <f t="shared" si="109"/>
        <v>50</v>
      </c>
      <c r="Q1172" t="str">
        <f t="shared" si="110"/>
        <v>food</v>
      </c>
      <c r="R1172" t="str">
        <f t="shared" si="111"/>
        <v>food trucks</v>
      </c>
      <c r="S1172">
        <v>1</v>
      </c>
      <c r="T1172" s="11">
        <f t="shared" si="112"/>
        <v>42124.684849537036</v>
      </c>
      <c r="U1172" s="11">
        <f t="shared" si="113"/>
        <v>42154.684849537036</v>
      </c>
    </row>
    <row r="1173" spans="1:21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08"/>
        <v>1E-3</v>
      </c>
      <c r="P1173" s="6">
        <f t="shared" si="109"/>
        <v>25</v>
      </c>
      <c r="Q1173" t="str">
        <f t="shared" si="110"/>
        <v>food</v>
      </c>
      <c r="R1173" t="str">
        <f t="shared" si="111"/>
        <v>food trucks</v>
      </c>
      <c r="S1173">
        <v>1</v>
      </c>
      <c r="T1173" s="11">
        <f t="shared" si="112"/>
        <v>41938.596377314811</v>
      </c>
      <c r="U1173" s="11">
        <f t="shared" si="113"/>
        <v>41956.638043981475</v>
      </c>
    </row>
    <row r="1174" spans="1:21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08"/>
        <v>0</v>
      </c>
      <c r="P1174" s="6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>
        <v>1</v>
      </c>
      <c r="T1174" s="11">
        <f t="shared" si="112"/>
        <v>41841.473981481482</v>
      </c>
      <c r="U1174" s="11">
        <f t="shared" si="113"/>
        <v>41871.473981481482</v>
      </c>
    </row>
    <row r="1175" spans="1:21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08"/>
        <v>2.4000000000000001E-4</v>
      </c>
      <c r="P1175" s="6">
        <f t="shared" si="109"/>
        <v>30</v>
      </c>
      <c r="Q1175" t="str">
        <f t="shared" si="110"/>
        <v>food</v>
      </c>
      <c r="R1175" t="str">
        <f t="shared" si="111"/>
        <v>food trucks</v>
      </c>
      <c r="S1175">
        <v>1</v>
      </c>
      <c r="T1175" s="11">
        <f t="shared" si="112"/>
        <v>42183.97751157407</v>
      </c>
      <c r="U1175" s="11">
        <f t="shared" si="113"/>
        <v>42218.97751157407</v>
      </c>
    </row>
    <row r="1176" spans="1:21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08"/>
        <v>5.906666666666667E-2</v>
      </c>
      <c r="P1176" s="6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>
        <v>1</v>
      </c>
      <c r="T1176" s="11">
        <f t="shared" si="112"/>
        <v>42468.633414351854</v>
      </c>
      <c r="U1176" s="11">
        <f t="shared" si="113"/>
        <v>42498.633414351854</v>
      </c>
    </row>
    <row r="1177" spans="1:21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08"/>
        <v>2.9250000000000002E-2</v>
      </c>
      <c r="P1177" s="6">
        <f t="shared" si="109"/>
        <v>65</v>
      </c>
      <c r="Q1177" t="str">
        <f t="shared" si="110"/>
        <v>food</v>
      </c>
      <c r="R1177" t="str">
        <f t="shared" si="111"/>
        <v>food trucks</v>
      </c>
      <c r="S1177">
        <v>1</v>
      </c>
      <c r="T1177" s="11">
        <f t="shared" si="112"/>
        <v>42170.520127314812</v>
      </c>
      <c r="U1177" s="11">
        <f t="shared" si="113"/>
        <v>42200.520127314812</v>
      </c>
    </row>
    <row r="1178" spans="1:21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08"/>
        <v>5.7142857142857142E-5</v>
      </c>
      <c r="P1178" s="6">
        <f t="shared" si="109"/>
        <v>10</v>
      </c>
      <c r="Q1178" t="str">
        <f t="shared" si="110"/>
        <v>food</v>
      </c>
      <c r="R1178" t="str">
        <f t="shared" si="111"/>
        <v>food trucks</v>
      </c>
      <c r="S1178">
        <v>1</v>
      </c>
      <c r="T1178" s="11">
        <f t="shared" si="112"/>
        <v>42745.811319444438</v>
      </c>
      <c r="U1178" s="11">
        <f t="shared" si="113"/>
        <v>42800.333333333336</v>
      </c>
    </row>
    <row r="1179" spans="1:21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08"/>
        <v>0</v>
      </c>
      <c r="P1179" s="6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>
        <v>1</v>
      </c>
      <c r="T1179" s="11">
        <f t="shared" si="112"/>
        <v>41897.452499999999</v>
      </c>
      <c r="U1179" s="11">
        <f t="shared" si="113"/>
        <v>41927.452499999999</v>
      </c>
    </row>
    <row r="1180" spans="1:21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08"/>
        <v>6.666666666666667E-5</v>
      </c>
      <c r="P1180" s="6">
        <f t="shared" si="109"/>
        <v>5</v>
      </c>
      <c r="Q1180" t="str">
        <f t="shared" si="110"/>
        <v>food</v>
      </c>
      <c r="R1180" t="str">
        <f t="shared" si="111"/>
        <v>food trucks</v>
      </c>
      <c r="S1180">
        <v>1</v>
      </c>
      <c r="T1180" s="11">
        <f t="shared" si="112"/>
        <v>41837.69736111111</v>
      </c>
      <c r="U1180" s="11">
        <f t="shared" si="113"/>
        <v>41867.69736111111</v>
      </c>
    </row>
    <row r="1181" spans="1:21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08"/>
        <v>5.3333333333333337E-2</v>
      </c>
      <c r="P1181" s="6">
        <f t="shared" si="109"/>
        <v>640</v>
      </c>
      <c r="Q1181" t="str">
        <f t="shared" si="110"/>
        <v>food</v>
      </c>
      <c r="R1181" t="str">
        <f t="shared" si="111"/>
        <v>food trucks</v>
      </c>
      <c r="S1181">
        <v>1</v>
      </c>
      <c r="T1181" s="11">
        <f t="shared" si="112"/>
        <v>42275.511886574073</v>
      </c>
      <c r="U1181" s="11">
        <f t="shared" si="113"/>
        <v>42305.511886574073</v>
      </c>
    </row>
    <row r="1182" spans="1:21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08"/>
        <v>0.11749999999999999</v>
      </c>
      <c r="P1182" s="6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>
        <v>1</v>
      </c>
      <c r="T1182" s="11">
        <f t="shared" si="112"/>
        <v>41781.598541666666</v>
      </c>
      <c r="U1182" s="11">
        <f t="shared" si="113"/>
        <v>41818.598541666666</v>
      </c>
    </row>
    <row r="1183" spans="1:21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08"/>
        <v>8.0000000000000007E-5</v>
      </c>
      <c r="P1183" s="6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>
        <v>1</v>
      </c>
      <c r="T1183" s="11">
        <f t="shared" si="112"/>
        <v>42034.131030092591</v>
      </c>
      <c r="U1183" s="11">
        <f t="shared" si="113"/>
        <v>42064.131030092591</v>
      </c>
    </row>
    <row r="1184" spans="1:21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08"/>
        <v>4.2000000000000003E-2</v>
      </c>
      <c r="P1184" s="6">
        <f t="shared" si="109"/>
        <v>10.5</v>
      </c>
      <c r="Q1184" t="str">
        <f t="shared" si="110"/>
        <v>food</v>
      </c>
      <c r="R1184" t="str">
        <f t="shared" si="111"/>
        <v>food trucks</v>
      </c>
      <c r="S1184">
        <v>1</v>
      </c>
      <c r="T1184" s="11">
        <f t="shared" si="112"/>
        <v>42728.619074074071</v>
      </c>
      <c r="U1184" s="11">
        <f t="shared" si="113"/>
        <v>42747.487499999996</v>
      </c>
    </row>
    <row r="1185" spans="1:21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08"/>
        <v>0.04</v>
      </c>
      <c r="P1185" s="6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>
        <v>1</v>
      </c>
      <c r="T1185" s="11">
        <f t="shared" si="112"/>
        <v>42656.653043981474</v>
      </c>
      <c r="U1185" s="11">
        <f t="shared" si="113"/>
        <v>42675.957638888889</v>
      </c>
    </row>
    <row r="1186" spans="1:21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08"/>
        <v>1.0493636363636363</v>
      </c>
      <c r="P1186" s="6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>
        <v>1</v>
      </c>
      <c r="T1186" s="11">
        <f t="shared" si="112"/>
        <v>42741.391331018516</v>
      </c>
      <c r="U1186" s="11">
        <f t="shared" si="113"/>
        <v>42772.391331018516</v>
      </c>
    </row>
    <row r="1187" spans="1:21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08"/>
        <v>1.0544</v>
      </c>
      <c r="P1187" s="6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>
        <v>1</v>
      </c>
      <c r="T1187" s="11">
        <f t="shared" si="112"/>
        <v>42130.656817129631</v>
      </c>
      <c r="U1187" s="11">
        <f t="shared" si="113"/>
        <v>42162.958333333336</v>
      </c>
    </row>
    <row r="1188" spans="1:21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08"/>
        <v>1.0673333333333332</v>
      </c>
      <c r="P1188" s="6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>
        <v>1</v>
      </c>
      <c r="T1188" s="11">
        <f t="shared" si="112"/>
        <v>42123.655034722215</v>
      </c>
      <c r="U1188" s="11">
        <f t="shared" si="113"/>
        <v>42156.737499999996</v>
      </c>
    </row>
    <row r="1189" spans="1:21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08"/>
        <v>1.0412571428571429</v>
      </c>
      <c r="P1189" s="6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>
        <v>1</v>
      </c>
      <c r="T1189" s="11">
        <f t="shared" si="112"/>
        <v>42109.686608796292</v>
      </c>
      <c r="U1189" s="11">
        <f t="shared" si="113"/>
        <v>42141.541666666664</v>
      </c>
    </row>
    <row r="1190" spans="1:21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08"/>
        <v>1.6054999999999999</v>
      </c>
      <c r="P1190" s="6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>
        <v>1</v>
      </c>
      <c r="T1190" s="11">
        <f t="shared" si="112"/>
        <v>42711.492361111108</v>
      </c>
      <c r="U1190" s="11">
        <f t="shared" si="113"/>
        <v>42732.492361111108</v>
      </c>
    </row>
    <row r="1191" spans="1:21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08"/>
        <v>1.0777777777777777</v>
      </c>
      <c r="P1191" s="6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>
        <v>1</v>
      </c>
      <c r="T1191" s="11">
        <f t="shared" si="112"/>
        <v>42529.770775462959</v>
      </c>
      <c r="U1191" s="11">
        <f t="shared" si="113"/>
        <v>42550.770775462959</v>
      </c>
    </row>
    <row r="1192" spans="1:21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08"/>
        <v>1.35</v>
      </c>
      <c r="P1192" s="6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>
        <v>1</v>
      </c>
      <c r="T1192" s="11">
        <f t="shared" si="112"/>
        <v>41852.457465277774</v>
      </c>
      <c r="U1192" s="11">
        <f t="shared" si="113"/>
        <v>41882.457465277774</v>
      </c>
    </row>
    <row r="1193" spans="1:21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08"/>
        <v>1.0907407407407408</v>
      </c>
      <c r="P1193" s="6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>
        <v>1</v>
      </c>
      <c r="T1193" s="11">
        <f t="shared" si="112"/>
        <v>42419.395370370366</v>
      </c>
      <c r="U1193" s="11">
        <f t="shared" si="113"/>
        <v>42449.353703703695</v>
      </c>
    </row>
    <row r="1194" spans="1:21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08"/>
        <v>2.9</v>
      </c>
      <c r="P1194" s="6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>
        <v>1</v>
      </c>
      <c r="T1194" s="11">
        <f t="shared" si="112"/>
        <v>42747.298356481479</v>
      </c>
      <c r="U1194" s="11">
        <f t="shared" si="113"/>
        <v>42777.298356481479</v>
      </c>
    </row>
    <row r="1195" spans="1:21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08"/>
        <v>1.0395714285714286</v>
      </c>
      <c r="P1195" s="6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>
        <v>1</v>
      </c>
      <c r="T1195" s="11">
        <f t="shared" si="112"/>
        <v>42409.567743055559</v>
      </c>
      <c r="U1195" s="11">
        <f t="shared" si="113"/>
        <v>42469.526076388887</v>
      </c>
    </row>
    <row r="1196" spans="1:21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08"/>
        <v>3.2223999999999999</v>
      </c>
      <c r="P1196" s="6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>
        <v>1</v>
      </c>
      <c r="T1196" s="11">
        <f t="shared" si="112"/>
        <v>42072.27984953703</v>
      </c>
      <c r="U1196" s="11">
        <f t="shared" si="113"/>
        <v>42102.27984953703</v>
      </c>
    </row>
    <row r="1197" spans="1:21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08"/>
        <v>1.35</v>
      </c>
      <c r="P1197" s="6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>
        <v>1</v>
      </c>
      <c r="T1197" s="11">
        <f t="shared" si="112"/>
        <v>42298.139502314814</v>
      </c>
      <c r="U1197" s="11">
        <f t="shared" si="113"/>
        <v>42358.166666666664</v>
      </c>
    </row>
    <row r="1198" spans="1:21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08"/>
        <v>2.6991034482758622</v>
      </c>
      <c r="P1198" s="6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>
        <v>1</v>
      </c>
      <c r="T1198" s="11">
        <f t="shared" si="112"/>
        <v>42326.610405092586</v>
      </c>
      <c r="U1198" s="11">
        <f t="shared" si="113"/>
        <v>42356.610405092586</v>
      </c>
    </row>
    <row r="1199" spans="1:21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08"/>
        <v>2.5329333333333333</v>
      </c>
      <c r="P1199" s="6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>
        <v>1</v>
      </c>
      <c r="T1199" s="11">
        <f t="shared" si="112"/>
        <v>42503.456412037034</v>
      </c>
      <c r="U1199" s="11">
        <f t="shared" si="113"/>
        <v>42534.040972222218</v>
      </c>
    </row>
    <row r="1200" spans="1:21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08"/>
        <v>2.6059999999999999</v>
      </c>
      <c r="P1200" s="6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>
        <v>1</v>
      </c>
      <c r="T1200" s="11">
        <f t="shared" si="112"/>
        <v>42333.410717592589</v>
      </c>
      <c r="U1200" s="11">
        <f t="shared" si="113"/>
        <v>42368.916666666664</v>
      </c>
    </row>
    <row r="1201" spans="1:21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08"/>
        <v>1.0131677953348381</v>
      </c>
      <c r="P1201" s="6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>
        <v>1</v>
      </c>
      <c r="T1201" s="11">
        <f t="shared" si="112"/>
        <v>42161.562499999993</v>
      </c>
      <c r="U1201" s="11">
        <f t="shared" si="113"/>
        <v>42193.562499999993</v>
      </c>
    </row>
    <row r="1202" spans="1:21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08"/>
        <v>1.2560416666666667</v>
      </c>
      <c r="P1202" s="6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>
        <v>1</v>
      </c>
      <c r="T1202" s="11">
        <f t="shared" si="112"/>
        <v>42089.269166666665</v>
      </c>
      <c r="U1202" s="11">
        <f t="shared" si="113"/>
        <v>42110.269166666665</v>
      </c>
    </row>
    <row r="1203" spans="1:21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08"/>
        <v>1.0243783333333334</v>
      </c>
      <c r="P1203" s="6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>
        <v>1</v>
      </c>
      <c r="T1203" s="11">
        <f t="shared" si="112"/>
        <v>42536.398680555554</v>
      </c>
      <c r="U1203" s="11">
        <f t="shared" si="113"/>
        <v>42566.398680555554</v>
      </c>
    </row>
    <row r="1204" spans="1:21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08"/>
        <v>1.99244</v>
      </c>
      <c r="P1204" s="6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>
        <v>1</v>
      </c>
      <c r="T1204" s="11">
        <f t="shared" si="112"/>
        <v>42152.080486111103</v>
      </c>
      <c r="U1204" s="11">
        <f t="shared" si="113"/>
        <v>42182.080486111103</v>
      </c>
    </row>
    <row r="1205" spans="1:21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08"/>
        <v>1.0245398773006136</v>
      </c>
      <c r="P1205" s="6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>
        <v>1</v>
      </c>
      <c r="T1205" s="11">
        <f t="shared" si="112"/>
        <v>42125.4065625</v>
      </c>
      <c r="U1205" s="11">
        <f t="shared" si="113"/>
        <v>42155.4065625</v>
      </c>
    </row>
    <row r="1206" spans="1:21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08"/>
        <v>1.0294615384615384</v>
      </c>
      <c r="P1206" s="6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>
        <v>1</v>
      </c>
      <c r="T1206" s="11">
        <f t="shared" si="112"/>
        <v>42297.539733796293</v>
      </c>
      <c r="U1206" s="11">
        <f t="shared" si="113"/>
        <v>42341.999999999993</v>
      </c>
    </row>
    <row r="1207" spans="1:21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08"/>
        <v>1.0086153846153847</v>
      </c>
      <c r="P1207" s="6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>
        <v>1</v>
      </c>
      <c r="T1207" s="11">
        <f t="shared" si="112"/>
        <v>42138.298043981478</v>
      </c>
      <c r="U1207" s="11">
        <f t="shared" si="113"/>
        <v>42168.298043981478</v>
      </c>
    </row>
    <row r="1208" spans="1:21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08"/>
        <v>1.1499999999999999</v>
      </c>
      <c r="P1208" s="6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>
        <v>1</v>
      </c>
      <c r="T1208" s="11">
        <f t="shared" si="112"/>
        <v>42772.567743055559</v>
      </c>
      <c r="U1208" s="11">
        <f t="shared" si="113"/>
        <v>42805.353472222218</v>
      </c>
    </row>
    <row r="1209" spans="1:21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08"/>
        <v>1.0416766467065868</v>
      </c>
      <c r="P1209" s="6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>
        <v>1</v>
      </c>
      <c r="T1209" s="11">
        <f t="shared" si="112"/>
        <v>42430.221909722219</v>
      </c>
      <c r="U1209" s="11">
        <f t="shared" si="113"/>
        <v>42460.208333333336</v>
      </c>
    </row>
    <row r="1210" spans="1:21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08"/>
        <v>1.5529999999999999</v>
      </c>
      <c r="P1210" s="6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>
        <v>1</v>
      </c>
      <c r="T1210" s="11">
        <f t="shared" si="112"/>
        <v>42423.500740740739</v>
      </c>
      <c r="U1210" s="11">
        <f t="shared" si="113"/>
        <v>42453.459074074075</v>
      </c>
    </row>
    <row r="1211" spans="1:21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08"/>
        <v>1.06</v>
      </c>
      <c r="P1211" s="6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>
        <v>1</v>
      </c>
      <c r="T1211" s="11">
        <f t="shared" si="112"/>
        <v>42761.637789351851</v>
      </c>
      <c r="U1211" s="11">
        <f t="shared" si="113"/>
        <v>42791.637789351851</v>
      </c>
    </row>
    <row r="1212" spans="1:21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08"/>
        <v>2.5431499999999998</v>
      </c>
      <c r="P1212" s="6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>
        <v>1</v>
      </c>
      <c r="T1212" s="11">
        <f t="shared" si="112"/>
        <v>42132.733472222222</v>
      </c>
      <c r="U1212" s="11">
        <f t="shared" si="113"/>
        <v>42155.666666666664</v>
      </c>
    </row>
    <row r="1213" spans="1:21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08"/>
        <v>1.0109999999999999</v>
      </c>
      <c r="P1213" s="6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>
        <v>1</v>
      </c>
      <c r="T1213" s="11">
        <f t="shared" si="112"/>
        <v>42515.658113425925</v>
      </c>
      <c r="U1213" s="11">
        <f t="shared" si="113"/>
        <v>42530.658113425925</v>
      </c>
    </row>
    <row r="1214" spans="1:21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08"/>
        <v>1.2904</v>
      </c>
      <c r="P1214" s="6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>
        <v>1</v>
      </c>
      <c r="T1214" s="11">
        <f t="shared" si="112"/>
        <v>42318.741840277777</v>
      </c>
      <c r="U1214" s="11">
        <f t="shared" si="113"/>
        <v>42334.833333333336</v>
      </c>
    </row>
    <row r="1215" spans="1:21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08"/>
        <v>1.0223076923076924</v>
      </c>
      <c r="P1215" s="6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>
        <v>1</v>
      </c>
      <c r="T1215" s="11">
        <f t="shared" si="112"/>
        <v>42731.547453703701</v>
      </c>
      <c r="U1215" s="11">
        <f t="shared" si="113"/>
        <v>42766.547453703701</v>
      </c>
    </row>
    <row r="1216" spans="1:21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08"/>
        <v>1.3180000000000001</v>
      </c>
      <c r="P1216" s="6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>
        <v>1</v>
      </c>
      <c r="T1216" s="11">
        <f t="shared" si="112"/>
        <v>42104.632002314807</v>
      </c>
      <c r="U1216" s="11">
        <f t="shared" si="113"/>
        <v>42164.632002314807</v>
      </c>
    </row>
    <row r="1217" spans="1:21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08"/>
        <v>7.8608020000000005</v>
      </c>
      <c r="P1217" s="6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>
        <v>1</v>
      </c>
      <c r="T1217" s="11">
        <f t="shared" si="112"/>
        <v>41759.714768518512</v>
      </c>
      <c r="U1217" s="11">
        <f t="shared" si="113"/>
        <v>41789.714768518512</v>
      </c>
    </row>
    <row r="1218" spans="1:21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08"/>
        <v>1.4570000000000001</v>
      </c>
      <c r="P1218" s="6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>
        <v>1</v>
      </c>
      <c r="T1218" s="11">
        <f t="shared" si="112"/>
        <v>42247.408067129632</v>
      </c>
      <c r="U1218" s="11">
        <f t="shared" si="113"/>
        <v>42279.752083333333</v>
      </c>
    </row>
    <row r="1219" spans="1:21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4">E1219/D1219</f>
        <v>1.026</v>
      </c>
      <c r="P1219" s="6">
        <f t="shared" ref="P1219:P1282" si="115">E1219/L1219</f>
        <v>148.57377049180329</v>
      </c>
      <c r="Q1219" t="str">
        <f t="shared" ref="Q1219:Q1282" si="116">LEFT(N1219,FIND("/",N1219)-1)</f>
        <v>photography</v>
      </c>
      <c r="R1219" t="str">
        <f t="shared" ref="R1219:R1282" si="117">RIGHT(N1219,LEN(N1219)-FIND("/",N1219))</f>
        <v>photobooks</v>
      </c>
      <c r="S1219">
        <v>1</v>
      </c>
      <c r="T1219" s="11">
        <f t="shared" ref="T1219:T1282" si="118">(((J1219/60)/60)/24)+DATE(1970,1,1)+(-5/24)</f>
        <v>42535.6011574074</v>
      </c>
      <c r="U1219" s="11">
        <f t="shared" ref="U1219:U1282" si="119">(((I1219/60)/60)/24)+DATE(1970,1,1)+(-5/24)</f>
        <v>42565.6011574074</v>
      </c>
    </row>
    <row r="1220" spans="1:21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4"/>
        <v>1.7227777777777777</v>
      </c>
      <c r="P1220" s="6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>
        <v>1</v>
      </c>
      <c r="T1220" s="11">
        <f t="shared" si="118"/>
        <v>42278.453703703701</v>
      </c>
      <c r="U1220" s="11">
        <f t="shared" si="119"/>
        <v>42308.916666666664</v>
      </c>
    </row>
    <row r="1221" spans="1:21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4"/>
        <v>1.5916819571865444</v>
      </c>
      <c r="P1221" s="6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>
        <v>1</v>
      </c>
      <c r="T1221" s="11">
        <f t="shared" si="118"/>
        <v>42633.253622685181</v>
      </c>
      <c r="U1221" s="11">
        <f t="shared" si="119"/>
        <v>42663.253622685181</v>
      </c>
    </row>
    <row r="1222" spans="1:21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4"/>
        <v>1.0376666666666667</v>
      </c>
      <c r="P1222" s="6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>
        <v>1</v>
      </c>
      <c r="T1222" s="11">
        <f t="shared" si="118"/>
        <v>42211.420277777775</v>
      </c>
      <c r="U1222" s="11">
        <f t="shared" si="119"/>
        <v>42241.420277777775</v>
      </c>
    </row>
    <row r="1223" spans="1:21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4"/>
        <v>1.1140954545454547</v>
      </c>
      <c r="P1223" s="6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>
        <v>1</v>
      </c>
      <c r="T1223" s="11">
        <f t="shared" si="118"/>
        <v>42680.267222222225</v>
      </c>
      <c r="U1223" s="11">
        <f t="shared" si="119"/>
        <v>42707.791666666664</v>
      </c>
    </row>
    <row r="1224" spans="1:21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4"/>
        <v>2.80375</v>
      </c>
      <c r="P1224" s="6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>
        <v>1</v>
      </c>
      <c r="T1224" s="11">
        <f t="shared" si="118"/>
        <v>42430.512118055551</v>
      </c>
      <c r="U1224" s="11">
        <f t="shared" si="119"/>
        <v>42460.958333333336</v>
      </c>
    </row>
    <row r="1225" spans="1:21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4"/>
        <v>1.1210606060606061</v>
      </c>
      <c r="P1225" s="6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>
        <v>1</v>
      </c>
      <c r="T1225" s="11">
        <f t="shared" si="118"/>
        <v>42653.968854166662</v>
      </c>
      <c r="U1225" s="11">
        <f t="shared" si="119"/>
        <v>42684.010520833333</v>
      </c>
    </row>
    <row r="1226" spans="1:21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4"/>
        <v>7.0666666666666669E-2</v>
      </c>
      <c r="P1226" s="6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>
        <v>1</v>
      </c>
      <c r="T1226" s="11">
        <f t="shared" si="118"/>
        <v>41736.341458333329</v>
      </c>
      <c r="U1226" s="11">
        <f t="shared" si="119"/>
        <v>41796.341458333329</v>
      </c>
    </row>
    <row r="1227" spans="1:21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4"/>
        <v>4.3999999999999997E-2</v>
      </c>
      <c r="P1227" s="6">
        <f t="shared" si="115"/>
        <v>44</v>
      </c>
      <c r="Q1227" t="str">
        <f t="shared" si="116"/>
        <v>music</v>
      </c>
      <c r="R1227" t="str">
        <f t="shared" si="117"/>
        <v>world music</v>
      </c>
      <c r="S1227">
        <v>1</v>
      </c>
      <c r="T1227" s="11">
        <f t="shared" si="118"/>
        <v>41509.697662037033</v>
      </c>
      <c r="U1227" s="11">
        <f t="shared" si="119"/>
        <v>41569.697662037033</v>
      </c>
    </row>
    <row r="1228" spans="1:21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4"/>
        <v>3.8739999999999997E-2</v>
      </c>
      <c r="P1228" s="6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>
        <v>1</v>
      </c>
      <c r="T1228" s="11">
        <f t="shared" si="118"/>
        <v>41715.666446759256</v>
      </c>
      <c r="U1228" s="11">
        <f t="shared" si="119"/>
        <v>41749.833333333328</v>
      </c>
    </row>
    <row r="1229" spans="1:21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4"/>
        <v>0</v>
      </c>
      <c r="P1229" s="6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>
        <v>1</v>
      </c>
      <c r="T1229" s="11">
        <f t="shared" si="118"/>
        <v>41827.710833333331</v>
      </c>
      <c r="U1229" s="11">
        <f t="shared" si="119"/>
        <v>41858.083333333328</v>
      </c>
    </row>
    <row r="1230" spans="1:21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4"/>
        <v>0.29299999999999998</v>
      </c>
      <c r="P1230" s="6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>
        <v>1</v>
      </c>
      <c r="T1230" s="11">
        <f t="shared" si="118"/>
        <v>40754.520925925921</v>
      </c>
      <c r="U1230" s="11">
        <f t="shared" si="119"/>
        <v>40814.520925925921</v>
      </c>
    </row>
    <row r="1231" spans="1:21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4"/>
        <v>9.0909090909090905E-3</v>
      </c>
      <c r="P1231" s="6">
        <f t="shared" si="115"/>
        <v>25</v>
      </c>
      <c r="Q1231" t="str">
        <f t="shared" si="116"/>
        <v>music</v>
      </c>
      <c r="R1231" t="str">
        <f t="shared" si="117"/>
        <v>world music</v>
      </c>
      <c r="S1231">
        <v>1</v>
      </c>
      <c r="T1231" s="11">
        <f t="shared" si="118"/>
        <v>40985.251469907402</v>
      </c>
      <c r="U1231" s="11">
        <f t="shared" si="119"/>
        <v>41015.458333333328</v>
      </c>
    </row>
    <row r="1232" spans="1:21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4"/>
        <v>0</v>
      </c>
      <c r="P1232" s="6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>
        <v>1</v>
      </c>
      <c r="T1232" s="11">
        <f t="shared" si="118"/>
        <v>40568.764236111107</v>
      </c>
      <c r="U1232" s="11">
        <f t="shared" si="119"/>
        <v>40598.764236111107</v>
      </c>
    </row>
    <row r="1233" spans="1:21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4"/>
        <v>0</v>
      </c>
      <c r="P1233" s="6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>
        <v>1</v>
      </c>
      <c r="T1233" s="11">
        <f t="shared" si="118"/>
        <v>42193.733425925922</v>
      </c>
      <c r="U1233" s="11">
        <f t="shared" si="119"/>
        <v>42243.833333333336</v>
      </c>
    </row>
    <row r="1234" spans="1:21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4"/>
        <v>8.0000000000000002E-3</v>
      </c>
      <c r="P1234" s="6">
        <f t="shared" si="115"/>
        <v>40</v>
      </c>
      <c r="Q1234" t="str">
        <f t="shared" si="116"/>
        <v>music</v>
      </c>
      <c r="R1234" t="str">
        <f t="shared" si="117"/>
        <v>world music</v>
      </c>
      <c r="S1234">
        <v>1</v>
      </c>
      <c r="T1234" s="11">
        <f t="shared" si="118"/>
        <v>41506.639699074076</v>
      </c>
      <c r="U1234" s="11">
        <f t="shared" si="119"/>
        <v>41553.639699074076</v>
      </c>
    </row>
    <row r="1235" spans="1:21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4"/>
        <v>0.11600000000000001</v>
      </c>
      <c r="P1235" s="6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>
        <v>1</v>
      </c>
      <c r="T1235" s="11">
        <f t="shared" si="118"/>
        <v>40939.740439814814</v>
      </c>
      <c r="U1235" s="11">
        <f t="shared" si="119"/>
        <v>40960.740439814814</v>
      </c>
    </row>
    <row r="1236" spans="1:21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4"/>
        <v>0</v>
      </c>
      <c r="P1236" s="6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>
        <v>1</v>
      </c>
      <c r="T1236" s="11">
        <f t="shared" si="118"/>
        <v>42007.580347222225</v>
      </c>
      <c r="U1236" s="11">
        <f t="shared" si="119"/>
        <v>42037.580347222225</v>
      </c>
    </row>
    <row r="1237" spans="1:21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4"/>
        <v>2.787363950092912E-2</v>
      </c>
      <c r="P1237" s="6">
        <f t="shared" si="115"/>
        <v>35</v>
      </c>
      <c r="Q1237" t="str">
        <f t="shared" si="116"/>
        <v>music</v>
      </c>
      <c r="R1237" t="str">
        <f t="shared" si="117"/>
        <v>world music</v>
      </c>
      <c r="S1237">
        <v>1</v>
      </c>
      <c r="T1237" s="11">
        <f t="shared" si="118"/>
        <v>41582.927071759259</v>
      </c>
      <c r="U1237" s="11">
        <f t="shared" si="119"/>
        <v>41622.927071759259</v>
      </c>
    </row>
    <row r="1238" spans="1:21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4"/>
        <v>0</v>
      </c>
      <c r="P1238" s="6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>
        <v>1</v>
      </c>
      <c r="T1238" s="11">
        <f t="shared" si="118"/>
        <v>41110.47180555555</v>
      </c>
      <c r="U1238" s="11">
        <f t="shared" si="119"/>
        <v>41118.458333333328</v>
      </c>
    </row>
    <row r="1239" spans="1:21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4"/>
        <v>0</v>
      </c>
      <c r="P1239" s="6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>
        <v>1</v>
      </c>
      <c r="T1239" s="11">
        <f t="shared" si="118"/>
        <v>41125.074826388889</v>
      </c>
      <c r="U1239" s="11">
        <f t="shared" si="119"/>
        <v>41145.074826388889</v>
      </c>
    </row>
    <row r="1240" spans="1:21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4"/>
        <v>0.17799999999999999</v>
      </c>
      <c r="P1240" s="6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>
        <v>1</v>
      </c>
      <c r="T1240" s="11">
        <f t="shared" si="118"/>
        <v>40731.402037037034</v>
      </c>
      <c r="U1240" s="11">
        <f t="shared" si="119"/>
        <v>40761.402037037034</v>
      </c>
    </row>
    <row r="1241" spans="1:21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4"/>
        <v>0</v>
      </c>
      <c r="P1241" s="6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>
        <v>1</v>
      </c>
      <c r="T1241" s="11">
        <f t="shared" si="118"/>
        <v>40883.754247685181</v>
      </c>
      <c r="U1241" s="11">
        <f t="shared" si="119"/>
        <v>40913.754247685181</v>
      </c>
    </row>
    <row r="1242" spans="1:21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4"/>
        <v>3.0124999999999999E-2</v>
      </c>
      <c r="P1242" s="6">
        <f t="shared" si="115"/>
        <v>30.125</v>
      </c>
      <c r="Q1242" t="str">
        <f t="shared" si="116"/>
        <v>music</v>
      </c>
      <c r="R1242" t="str">
        <f t="shared" si="117"/>
        <v>world music</v>
      </c>
      <c r="S1242">
        <v>1</v>
      </c>
      <c r="T1242" s="11">
        <f t="shared" si="118"/>
        <v>41408.831678240742</v>
      </c>
      <c r="U1242" s="11">
        <f t="shared" si="119"/>
        <v>41467.70208333333</v>
      </c>
    </row>
    <row r="1243" spans="1:21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4"/>
        <v>0.50739999999999996</v>
      </c>
      <c r="P1243" s="6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>
        <v>1</v>
      </c>
      <c r="T1243" s="11">
        <f t="shared" si="118"/>
        <v>41923.629398148143</v>
      </c>
      <c r="U1243" s="11">
        <f t="shared" si="119"/>
        <v>41946.040972222218</v>
      </c>
    </row>
    <row r="1244" spans="1:21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4"/>
        <v>5.4884742041712408E-3</v>
      </c>
      <c r="P1244" s="6">
        <f t="shared" si="115"/>
        <v>5</v>
      </c>
      <c r="Q1244" t="str">
        <f t="shared" si="116"/>
        <v>music</v>
      </c>
      <c r="R1244" t="str">
        <f t="shared" si="117"/>
        <v>world music</v>
      </c>
      <c r="S1244">
        <v>1</v>
      </c>
      <c r="T1244" s="11">
        <f t="shared" si="118"/>
        <v>40781.957199074073</v>
      </c>
      <c r="U1244" s="11">
        <f t="shared" si="119"/>
        <v>40797.345833333333</v>
      </c>
    </row>
    <row r="1245" spans="1:21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4"/>
        <v>0.14091666666666666</v>
      </c>
      <c r="P1245" s="6">
        <f t="shared" si="115"/>
        <v>44.5</v>
      </c>
      <c r="Q1245" t="str">
        <f t="shared" si="116"/>
        <v>music</v>
      </c>
      <c r="R1245" t="str">
        <f t="shared" si="117"/>
        <v>world music</v>
      </c>
      <c r="S1245">
        <v>1</v>
      </c>
      <c r="T1245" s="11">
        <f t="shared" si="118"/>
        <v>40671.670960648145</v>
      </c>
      <c r="U1245" s="11">
        <f t="shared" si="119"/>
        <v>40732.666666666664</v>
      </c>
    </row>
    <row r="1246" spans="1:21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4"/>
        <v>1.038</v>
      </c>
      <c r="P1246" s="6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>
        <v>1</v>
      </c>
      <c r="T1246" s="11">
        <f t="shared" si="118"/>
        <v>41355.617164351846</v>
      </c>
      <c r="U1246" s="11">
        <f t="shared" si="119"/>
        <v>41386.666666666664</v>
      </c>
    </row>
    <row r="1247" spans="1:21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4"/>
        <v>1.2024999999999999</v>
      </c>
      <c r="P1247" s="6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>
        <v>1</v>
      </c>
      <c r="T1247" s="11">
        <f t="shared" si="118"/>
        <v>41774.391597222217</v>
      </c>
      <c r="U1247" s="11">
        <f t="shared" si="119"/>
        <v>41804.391597222217</v>
      </c>
    </row>
    <row r="1248" spans="1:21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4"/>
        <v>1.17</v>
      </c>
      <c r="P1248" s="6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>
        <v>1</v>
      </c>
      <c r="T1248" s="11">
        <f t="shared" si="118"/>
        <v>40837.835057870368</v>
      </c>
      <c r="U1248" s="11">
        <f t="shared" si="119"/>
        <v>40882.876724537033</v>
      </c>
    </row>
    <row r="1249" spans="1:21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4"/>
        <v>1.2214285714285715</v>
      </c>
      <c r="P1249" s="6">
        <f t="shared" si="115"/>
        <v>85.5</v>
      </c>
      <c r="Q1249" t="str">
        <f t="shared" si="116"/>
        <v>music</v>
      </c>
      <c r="R1249" t="str">
        <f t="shared" si="117"/>
        <v>rock</v>
      </c>
      <c r="S1249">
        <v>1</v>
      </c>
      <c r="T1249" s="11">
        <f t="shared" si="118"/>
        <v>41370.083969907406</v>
      </c>
      <c r="U1249" s="11">
        <f t="shared" si="119"/>
        <v>41400.083969907406</v>
      </c>
    </row>
    <row r="1250" spans="1:21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4"/>
        <v>1.5164</v>
      </c>
      <c r="P1250" s="6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>
        <v>1</v>
      </c>
      <c r="T1250" s="11">
        <f t="shared" si="118"/>
        <v>41767.448530092588</v>
      </c>
      <c r="U1250" s="11">
        <f t="shared" si="119"/>
        <v>41803.082638888889</v>
      </c>
    </row>
    <row r="1251" spans="1:21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4"/>
        <v>1.0444</v>
      </c>
      <c r="P1251" s="6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>
        <v>1</v>
      </c>
      <c r="T1251" s="11">
        <f t="shared" si="118"/>
        <v>41067.532534722224</v>
      </c>
      <c r="U1251" s="11">
        <f t="shared" si="119"/>
        <v>41097.532534722224</v>
      </c>
    </row>
    <row r="1252" spans="1:21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4"/>
        <v>2.0015333333333332</v>
      </c>
      <c r="P1252" s="6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>
        <v>1</v>
      </c>
      <c r="T1252" s="11">
        <f t="shared" si="118"/>
        <v>41843.434386574074</v>
      </c>
      <c r="U1252" s="11">
        <f t="shared" si="119"/>
        <v>41888.434386574074</v>
      </c>
    </row>
    <row r="1253" spans="1:21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4"/>
        <v>1.018</v>
      </c>
      <c r="P1253" s="6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>
        <v>1</v>
      </c>
      <c r="T1253" s="11">
        <f t="shared" si="118"/>
        <v>40751.606099537035</v>
      </c>
      <c r="U1253" s="11">
        <f t="shared" si="119"/>
        <v>40811.606099537035</v>
      </c>
    </row>
    <row r="1254" spans="1:21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4"/>
        <v>1.3765714285714286</v>
      </c>
      <c r="P1254" s="6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>
        <v>1</v>
      </c>
      <c r="T1254" s="11">
        <f t="shared" si="118"/>
        <v>41543.779733796291</v>
      </c>
      <c r="U1254" s="11">
        <f t="shared" si="119"/>
        <v>41571.779733796291</v>
      </c>
    </row>
    <row r="1255" spans="1:21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4"/>
        <v>3038.3319999999999</v>
      </c>
      <c r="P1255" s="6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>
        <v>1</v>
      </c>
      <c r="T1255" s="11">
        <f t="shared" si="118"/>
        <v>41855.575312499997</v>
      </c>
      <c r="U1255" s="11">
        <f t="shared" si="119"/>
        <v>41885.575312499997</v>
      </c>
    </row>
    <row r="1256" spans="1:21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4"/>
        <v>1.9885074626865671</v>
      </c>
      <c r="P1256" s="6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>
        <v>1</v>
      </c>
      <c r="T1256" s="11">
        <f t="shared" si="118"/>
        <v>40487.413032407407</v>
      </c>
      <c r="U1256" s="11">
        <f t="shared" si="119"/>
        <v>40543.999305555553</v>
      </c>
    </row>
    <row r="1257" spans="1:21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4"/>
        <v>2.0236666666666667</v>
      </c>
      <c r="P1257" s="6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>
        <v>1</v>
      </c>
      <c r="T1257" s="11">
        <f t="shared" si="118"/>
        <v>41579.637175925927</v>
      </c>
      <c r="U1257" s="11">
        <f t="shared" si="119"/>
        <v>41609.678842592592</v>
      </c>
    </row>
    <row r="1258" spans="1:21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4"/>
        <v>1.1796376666666666</v>
      </c>
      <c r="P1258" s="6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>
        <v>1</v>
      </c>
      <c r="T1258" s="11">
        <f t="shared" si="118"/>
        <v>40921.711006944446</v>
      </c>
      <c r="U1258" s="11">
        <f t="shared" si="119"/>
        <v>40951.711006944446</v>
      </c>
    </row>
    <row r="1259" spans="1:21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4"/>
        <v>2.9472727272727273</v>
      </c>
      <c r="P1259" s="6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>
        <v>1</v>
      </c>
      <c r="T1259" s="11">
        <f t="shared" si="118"/>
        <v>40586.877199074072</v>
      </c>
      <c r="U1259" s="11">
        <f t="shared" si="119"/>
        <v>40635.835532407407</v>
      </c>
    </row>
    <row r="1260" spans="1:21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4"/>
        <v>2.1314633333333335</v>
      </c>
      <c r="P1260" s="6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>
        <v>1</v>
      </c>
      <c r="T1260" s="11">
        <f t="shared" si="118"/>
        <v>41487.402916666666</v>
      </c>
      <c r="U1260" s="11">
        <f t="shared" si="119"/>
        <v>41517.402916666666</v>
      </c>
    </row>
    <row r="1261" spans="1:21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4"/>
        <v>1.0424</v>
      </c>
      <c r="P1261" s="6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>
        <v>1</v>
      </c>
      <c r="T1261" s="11">
        <f t="shared" si="118"/>
        <v>41766.762314814812</v>
      </c>
      <c r="U1261" s="11">
        <f t="shared" si="119"/>
        <v>41798.957638888889</v>
      </c>
    </row>
    <row r="1262" spans="1:21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4"/>
        <v>1.1366666666666667</v>
      </c>
      <c r="P1262" s="6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>
        <v>1</v>
      </c>
      <c r="T1262" s="11">
        <f t="shared" si="118"/>
        <v>41666.63449074074</v>
      </c>
      <c r="U1262" s="11">
        <f t="shared" si="119"/>
        <v>41696.63449074074</v>
      </c>
    </row>
    <row r="1263" spans="1:21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4"/>
        <v>1.0125</v>
      </c>
      <c r="P1263" s="6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>
        <v>1</v>
      </c>
      <c r="T1263" s="11">
        <f t="shared" si="118"/>
        <v>41638.134571759256</v>
      </c>
      <c r="U1263" s="11">
        <f t="shared" si="119"/>
        <v>41668.134571759256</v>
      </c>
    </row>
    <row r="1264" spans="1:21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4"/>
        <v>1.2541538461538462</v>
      </c>
      <c r="P1264" s="6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>
        <v>1</v>
      </c>
      <c r="T1264" s="11">
        <f t="shared" si="118"/>
        <v>41656.554305555554</v>
      </c>
      <c r="U1264" s="11">
        <f t="shared" si="119"/>
        <v>41686.554305555554</v>
      </c>
    </row>
    <row r="1265" spans="1:21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4"/>
        <v>1.19</v>
      </c>
      <c r="P1265" s="6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>
        <v>1</v>
      </c>
      <c r="T1265" s="11">
        <f t="shared" si="118"/>
        <v>41691.875810185185</v>
      </c>
      <c r="U1265" s="11">
        <f t="shared" si="119"/>
        <v>41726.833333333328</v>
      </c>
    </row>
    <row r="1266" spans="1:21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4"/>
        <v>1.6646153846153846</v>
      </c>
      <c r="P1266" s="6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>
        <v>1</v>
      </c>
      <c r="T1266" s="11">
        <f t="shared" si="118"/>
        <v>41547.454664351848</v>
      </c>
      <c r="U1266" s="11">
        <f t="shared" si="119"/>
        <v>41576.454664351848</v>
      </c>
    </row>
    <row r="1267" spans="1:21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4"/>
        <v>1.1914771428571429</v>
      </c>
      <c r="P1267" s="6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>
        <v>1</v>
      </c>
      <c r="T1267" s="11">
        <f t="shared" si="118"/>
        <v>40465.446932870364</v>
      </c>
      <c r="U1267" s="11">
        <f t="shared" si="119"/>
        <v>40512.446932870364</v>
      </c>
    </row>
    <row r="1268" spans="1:21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4"/>
        <v>1.0047368421052632</v>
      </c>
      <c r="P1268" s="6">
        <f t="shared" si="115"/>
        <v>190.9</v>
      </c>
      <c r="Q1268" t="str">
        <f t="shared" si="116"/>
        <v>music</v>
      </c>
      <c r="R1268" t="str">
        <f t="shared" si="117"/>
        <v>rock</v>
      </c>
      <c r="S1268">
        <v>1</v>
      </c>
      <c r="T1268" s="11">
        <f t="shared" si="118"/>
        <v>41620.668344907404</v>
      </c>
      <c r="U1268" s="11">
        <f t="shared" si="119"/>
        <v>41650.668344907404</v>
      </c>
    </row>
    <row r="1269" spans="1:21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4"/>
        <v>1.018</v>
      </c>
      <c r="P1269" s="6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>
        <v>1</v>
      </c>
      <c r="T1269" s="11">
        <f t="shared" si="118"/>
        <v>41449.376828703702</v>
      </c>
      <c r="U1269" s="11">
        <f t="shared" si="119"/>
        <v>41479.376828703702</v>
      </c>
    </row>
    <row r="1270" spans="1:21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4"/>
        <v>1.1666666666666667</v>
      </c>
      <c r="P1270" s="6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>
        <v>1</v>
      </c>
      <c r="T1270" s="11">
        <f t="shared" si="118"/>
        <v>41507.637118055551</v>
      </c>
      <c r="U1270" s="11">
        <f t="shared" si="119"/>
        <v>41537.637118055551</v>
      </c>
    </row>
    <row r="1271" spans="1:21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4"/>
        <v>1.0864893617021276</v>
      </c>
      <c r="P1271" s="6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>
        <v>1</v>
      </c>
      <c r="T1271" s="11">
        <f t="shared" si="118"/>
        <v>42445.614722222213</v>
      </c>
      <c r="U1271" s="11">
        <f t="shared" si="119"/>
        <v>42475.791666666664</v>
      </c>
    </row>
    <row r="1272" spans="1:21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4"/>
        <v>1.1472</v>
      </c>
      <c r="P1272" s="6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>
        <v>1</v>
      </c>
      <c r="T1272" s="11">
        <f t="shared" si="118"/>
        <v>40933.648634259262</v>
      </c>
      <c r="U1272" s="11">
        <f t="shared" si="119"/>
        <v>40993.60696759259</v>
      </c>
    </row>
    <row r="1273" spans="1:21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4"/>
        <v>1.018</v>
      </c>
      <c r="P1273" s="6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>
        <v>1</v>
      </c>
      <c r="T1273" s="11">
        <f t="shared" si="118"/>
        <v>41561.475219907406</v>
      </c>
      <c r="U1273" s="11">
        <f t="shared" si="119"/>
        <v>41591.516886574071</v>
      </c>
    </row>
    <row r="1274" spans="1:21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4"/>
        <v>1.06</v>
      </c>
      <c r="P1274" s="6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>
        <v>1</v>
      </c>
      <c r="T1274" s="11">
        <f t="shared" si="118"/>
        <v>40274.536793981482</v>
      </c>
      <c r="U1274" s="11">
        <f t="shared" si="119"/>
        <v>40343.958333333328</v>
      </c>
    </row>
    <row r="1275" spans="1:21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4"/>
        <v>1.0349999999999999</v>
      </c>
      <c r="P1275" s="6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>
        <v>1</v>
      </c>
      <c r="T1275" s="11">
        <f t="shared" si="118"/>
        <v>41852.521886574068</v>
      </c>
      <c r="U1275" s="11">
        <f t="shared" si="119"/>
        <v>41882.521886574068</v>
      </c>
    </row>
    <row r="1276" spans="1:21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4"/>
        <v>1.5497535999999998</v>
      </c>
      <c r="P1276" s="6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>
        <v>1</v>
      </c>
      <c r="T1276" s="11">
        <f t="shared" si="118"/>
        <v>41116.481770833328</v>
      </c>
      <c r="U1276" s="11">
        <f t="shared" si="119"/>
        <v>41151.481770833328</v>
      </c>
    </row>
    <row r="1277" spans="1:21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4"/>
        <v>1.6214066666666667</v>
      </c>
      <c r="P1277" s="6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>
        <v>1</v>
      </c>
      <c r="T1277" s="11">
        <f t="shared" si="118"/>
        <v>41458.659571759257</v>
      </c>
      <c r="U1277" s="11">
        <f t="shared" si="119"/>
        <v>41493.659571759257</v>
      </c>
    </row>
    <row r="1278" spans="1:21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4"/>
        <v>1.0442100000000001</v>
      </c>
      <c r="P1278" s="6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>
        <v>1</v>
      </c>
      <c r="T1278" s="11">
        <f t="shared" si="118"/>
        <v>40007.49591435185</v>
      </c>
      <c r="U1278" s="11">
        <f t="shared" si="119"/>
        <v>40056.958333333328</v>
      </c>
    </row>
    <row r="1279" spans="1:21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4"/>
        <v>1.0612433333333333</v>
      </c>
      <c r="P1279" s="6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>
        <v>1</v>
      </c>
      <c r="T1279" s="11">
        <f t="shared" si="118"/>
        <v>41121.35355324074</v>
      </c>
      <c r="U1279" s="11">
        <f t="shared" si="119"/>
        <v>41156.35355324074</v>
      </c>
    </row>
    <row r="1280" spans="1:21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4"/>
        <v>1.5493846153846154</v>
      </c>
      <c r="P1280" s="6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>
        <v>1</v>
      </c>
      <c r="T1280" s="11">
        <f t="shared" si="118"/>
        <v>41786.346828703703</v>
      </c>
      <c r="U1280" s="11">
        <f t="shared" si="119"/>
        <v>41814.875</v>
      </c>
    </row>
    <row r="1281" spans="1:21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4"/>
        <v>1.1077157238734421</v>
      </c>
      <c r="P1281" s="6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>
        <v>1</v>
      </c>
      <c r="T1281" s="11">
        <f t="shared" si="118"/>
        <v>41681.890856481477</v>
      </c>
      <c r="U1281" s="11">
        <f t="shared" si="119"/>
        <v>41721.849189814813</v>
      </c>
    </row>
    <row r="1282" spans="1:21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4"/>
        <v>1.1091186666666666</v>
      </c>
      <c r="P1282" s="6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>
        <v>1</v>
      </c>
      <c r="T1282" s="11">
        <f t="shared" si="118"/>
        <v>40513.54923611111</v>
      </c>
      <c r="U1282" s="11">
        <f t="shared" si="119"/>
        <v>40603.54923611111</v>
      </c>
    </row>
    <row r="1283" spans="1:21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0">E1283/D1283</f>
        <v>1.1071428571428572</v>
      </c>
      <c r="P1283" s="6">
        <f t="shared" ref="P1283:P1346" si="121">E1283/L1283</f>
        <v>104.72972972972973</v>
      </c>
      <c r="Q1283" t="str">
        <f t="shared" ref="Q1283:Q1346" si="122">LEFT(N1283,FIND("/",N1283)-1)</f>
        <v>music</v>
      </c>
      <c r="R1283" t="str">
        <f t="shared" ref="R1283:R1346" si="123">RIGHT(N1283,LEN(N1283)-FIND("/",N1283))</f>
        <v>rock</v>
      </c>
      <c r="S1283">
        <v>1</v>
      </c>
      <c r="T1283" s="11">
        <f t="shared" ref="T1283:T1346" si="124">(((J1283/60)/60)/24)+DATE(1970,1,1)+(-5/24)</f>
        <v>41463.535138888888</v>
      </c>
      <c r="U1283" s="11">
        <f t="shared" ref="U1283:U1346" si="125">(((I1283/60)/60)/24)+DATE(1970,1,1)+(-5/24)</f>
        <v>41483.535138888888</v>
      </c>
    </row>
    <row r="1284" spans="1:21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0"/>
        <v>1.2361333333333333</v>
      </c>
      <c r="P1284" s="6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>
        <v>1</v>
      </c>
      <c r="T1284" s="11">
        <f t="shared" si="124"/>
        <v>41586.266840277778</v>
      </c>
      <c r="U1284" s="11">
        <f t="shared" si="125"/>
        <v>41616.999305555553</v>
      </c>
    </row>
    <row r="1285" spans="1:21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0"/>
        <v>2.1105</v>
      </c>
      <c r="P1285" s="6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>
        <v>1</v>
      </c>
      <c r="T1285" s="11">
        <f t="shared" si="124"/>
        <v>41320.50913194444</v>
      </c>
      <c r="U1285" s="11">
        <f t="shared" si="125"/>
        <v>41343.958333333328</v>
      </c>
    </row>
    <row r="1286" spans="1:21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0"/>
        <v>1.01</v>
      </c>
      <c r="P1286" s="6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>
        <v>1</v>
      </c>
      <c r="T1286" s="11">
        <f t="shared" si="124"/>
        <v>42712.026412037034</v>
      </c>
      <c r="U1286" s="11">
        <f t="shared" si="125"/>
        <v>42735.499305555553</v>
      </c>
    </row>
    <row r="1287" spans="1:21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0"/>
        <v>1.0165</v>
      </c>
      <c r="P1287" s="6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>
        <v>1</v>
      </c>
      <c r="T1287" s="11">
        <f t="shared" si="124"/>
        <v>42160.374710648146</v>
      </c>
      <c r="U1287" s="11">
        <f t="shared" si="125"/>
        <v>42175.374710648146</v>
      </c>
    </row>
    <row r="1288" spans="1:21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0"/>
        <v>1.0833333333333333</v>
      </c>
      <c r="P1288" s="6">
        <f t="shared" si="121"/>
        <v>81.25</v>
      </c>
      <c r="Q1288" t="str">
        <f t="shared" si="122"/>
        <v>theater</v>
      </c>
      <c r="R1288" t="str">
        <f t="shared" si="123"/>
        <v>plays</v>
      </c>
      <c r="S1288">
        <v>1</v>
      </c>
      <c r="T1288" s="11">
        <f t="shared" si="124"/>
        <v>42039.176238425927</v>
      </c>
      <c r="U1288" s="11">
        <f t="shared" si="125"/>
        <v>42052.374999999993</v>
      </c>
    </row>
    <row r="1289" spans="1:21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0"/>
        <v>2.42</v>
      </c>
      <c r="P1289" s="6">
        <f t="shared" si="121"/>
        <v>24.2</v>
      </c>
      <c r="Q1289" t="str">
        <f t="shared" si="122"/>
        <v>theater</v>
      </c>
      <c r="R1289" t="str">
        <f t="shared" si="123"/>
        <v>plays</v>
      </c>
      <c r="S1289">
        <v>1</v>
      </c>
      <c r="T1289" s="11">
        <f t="shared" si="124"/>
        <v>42107.412685185183</v>
      </c>
      <c r="U1289" s="11">
        <f t="shared" si="125"/>
        <v>42167.412685185183</v>
      </c>
    </row>
    <row r="1290" spans="1:21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0"/>
        <v>1.0044999999999999</v>
      </c>
      <c r="P1290" s="6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>
        <v>1</v>
      </c>
      <c r="T1290" s="11">
        <f t="shared" si="124"/>
        <v>42560.946331018517</v>
      </c>
      <c r="U1290" s="11">
        <f t="shared" si="125"/>
        <v>42591.958333333336</v>
      </c>
    </row>
    <row r="1291" spans="1:21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0"/>
        <v>1.2506666666666666</v>
      </c>
      <c r="P1291" s="6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>
        <v>1</v>
      </c>
      <c r="T1291" s="11">
        <f t="shared" si="124"/>
        <v>42708.926446759251</v>
      </c>
      <c r="U1291" s="11">
        <f t="shared" si="125"/>
        <v>42738.926446759251</v>
      </c>
    </row>
    <row r="1292" spans="1:21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0"/>
        <v>1.0857142857142856</v>
      </c>
      <c r="P1292" s="6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>
        <v>1</v>
      </c>
      <c r="T1292" s="11">
        <f t="shared" si="124"/>
        <v>42086.406608796293</v>
      </c>
      <c r="U1292" s="11">
        <f t="shared" si="125"/>
        <v>42117.082638888889</v>
      </c>
    </row>
    <row r="1293" spans="1:21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0"/>
        <v>1.4570000000000001</v>
      </c>
      <c r="P1293" s="6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>
        <v>1</v>
      </c>
      <c r="T1293" s="11">
        <f t="shared" si="124"/>
        <v>42064.444340277776</v>
      </c>
      <c r="U1293" s="11">
        <f t="shared" si="125"/>
        <v>42101.083333333336</v>
      </c>
    </row>
    <row r="1294" spans="1:21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0"/>
        <v>1.1000000000000001</v>
      </c>
      <c r="P1294" s="6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>
        <v>1</v>
      </c>
      <c r="T1294" s="11">
        <f t="shared" si="124"/>
        <v>42256.555879629632</v>
      </c>
      <c r="U1294" s="11">
        <f t="shared" si="125"/>
        <v>42283.749305555553</v>
      </c>
    </row>
    <row r="1295" spans="1:21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0"/>
        <v>1.0223333333333333</v>
      </c>
      <c r="P1295" s="6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>
        <v>1</v>
      </c>
      <c r="T1295" s="11">
        <f t="shared" si="124"/>
        <v>42292.492719907408</v>
      </c>
      <c r="U1295" s="11">
        <f t="shared" si="125"/>
        <v>42322.534386574065</v>
      </c>
    </row>
    <row r="1296" spans="1:21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0"/>
        <v>1.22</v>
      </c>
      <c r="P1296" s="6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>
        <v>1</v>
      </c>
      <c r="T1296" s="11">
        <f t="shared" si="124"/>
        <v>42278.245335648149</v>
      </c>
      <c r="U1296" s="11">
        <f t="shared" si="125"/>
        <v>42296.249999999993</v>
      </c>
    </row>
    <row r="1297" spans="1:21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0"/>
        <v>1.0196000000000001</v>
      </c>
      <c r="P1297" s="6">
        <f t="shared" si="121"/>
        <v>39.828125</v>
      </c>
      <c r="Q1297" t="str">
        <f t="shared" si="122"/>
        <v>theater</v>
      </c>
      <c r="R1297" t="str">
        <f t="shared" si="123"/>
        <v>plays</v>
      </c>
      <c r="S1297">
        <v>1</v>
      </c>
      <c r="T1297" s="11">
        <f t="shared" si="124"/>
        <v>42184.364548611113</v>
      </c>
      <c r="U1297" s="11">
        <f t="shared" si="125"/>
        <v>42214.499999999993</v>
      </c>
    </row>
    <row r="1298" spans="1:21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0"/>
        <v>1.411764705882353</v>
      </c>
      <c r="P1298" s="6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>
        <v>1</v>
      </c>
      <c r="T1298" s="11">
        <f t="shared" si="124"/>
        <v>42422.842280092591</v>
      </c>
      <c r="U1298" s="11">
        <f t="shared" si="125"/>
        <v>42442.800613425927</v>
      </c>
    </row>
    <row r="1299" spans="1:21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0"/>
        <v>1.0952500000000001</v>
      </c>
      <c r="P1299" s="6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>
        <v>1</v>
      </c>
      <c r="T1299" s="11">
        <f t="shared" si="124"/>
        <v>42461.538865740738</v>
      </c>
      <c r="U1299" s="11">
        <f t="shared" si="125"/>
        <v>42491.538865740738</v>
      </c>
    </row>
    <row r="1300" spans="1:21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0"/>
        <v>1.0465</v>
      </c>
      <c r="P1300" s="6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>
        <v>1</v>
      </c>
      <c r="T1300" s="11">
        <f t="shared" si="124"/>
        <v>42458.472592592596</v>
      </c>
      <c r="U1300" s="11">
        <f t="shared" si="125"/>
        <v>42488.472592592596</v>
      </c>
    </row>
    <row r="1301" spans="1:21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0"/>
        <v>1.24</v>
      </c>
      <c r="P1301" s="6">
        <f t="shared" si="121"/>
        <v>135.625</v>
      </c>
      <c r="Q1301" t="str">
        <f t="shared" si="122"/>
        <v>theater</v>
      </c>
      <c r="R1301" t="str">
        <f t="shared" si="123"/>
        <v>plays</v>
      </c>
      <c r="S1301">
        <v>1</v>
      </c>
      <c r="T1301" s="11">
        <f t="shared" si="124"/>
        <v>42169.606006944443</v>
      </c>
      <c r="U1301" s="11">
        <f t="shared" si="125"/>
        <v>42199.606006944443</v>
      </c>
    </row>
    <row r="1302" spans="1:21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0"/>
        <v>1.35</v>
      </c>
      <c r="P1302" s="6">
        <f t="shared" si="121"/>
        <v>168.75</v>
      </c>
      <c r="Q1302" t="str">
        <f t="shared" si="122"/>
        <v>theater</v>
      </c>
      <c r="R1302" t="str">
        <f t="shared" si="123"/>
        <v>plays</v>
      </c>
      <c r="S1302">
        <v>1</v>
      </c>
      <c r="T1302" s="11">
        <f t="shared" si="124"/>
        <v>42483.466874999998</v>
      </c>
      <c r="U1302" s="11">
        <f t="shared" si="125"/>
        <v>42522.581249999996</v>
      </c>
    </row>
    <row r="1303" spans="1:21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0"/>
        <v>1.0275000000000001</v>
      </c>
      <c r="P1303" s="6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>
        <v>1</v>
      </c>
      <c r="T1303" s="11">
        <f t="shared" si="124"/>
        <v>42195.541412037033</v>
      </c>
      <c r="U1303" s="11">
        <f t="shared" si="125"/>
        <v>42205.916666666664</v>
      </c>
    </row>
    <row r="1304" spans="1:21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0"/>
        <v>1</v>
      </c>
      <c r="P1304" s="6">
        <f t="shared" si="121"/>
        <v>50</v>
      </c>
      <c r="Q1304" t="str">
        <f t="shared" si="122"/>
        <v>theater</v>
      </c>
      <c r="R1304" t="str">
        <f t="shared" si="123"/>
        <v>plays</v>
      </c>
      <c r="S1304">
        <v>1</v>
      </c>
      <c r="T1304" s="11">
        <f t="shared" si="124"/>
        <v>42674.849664351852</v>
      </c>
      <c r="U1304" s="11">
        <f t="shared" si="125"/>
        <v>42704.891331018516</v>
      </c>
    </row>
    <row r="1305" spans="1:21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0"/>
        <v>1.3026085714285716</v>
      </c>
      <c r="P1305" s="6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>
        <v>1</v>
      </c>
      <c r="T1305" s="11">
        <f t="shared" si="124"/>
        <v>42566.232870370368</v>
      </c>
      <c r="U1305" s="11">
        <f t="shared" si="125"/>
        <v>42582.249999999993</v>
      </c>
    </row>
    <row r="1306" spans="1:21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0"/>
        <v>0.39627499999999999</v>
      </c>
      <c r="P1306" s="6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>
        <v>1</v>
      </c>
      <c r="T1306" s="11">
        <f t="shared" si="124"/>
        <v>42746.986168981479</v>
      </c>
      <c r="U1306" s="11">
        <f t="shared" si="125"/>
        <v>42806.944502314807</v>
      </c>
    </row>
    <row r="1307" spans="1:21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0"/>
        <v>0.25976666666666665</v>
      </c>
      <c r="P1307" s="6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>
        <v>1</v>
      </c>
      <c r="T1307" s="11">
        <f t="shared" si="124"/>
        <v>42543.457268518519</v>
      </c>
      <c r="U1307" s="11">
        <f t="shared" si="125"/>
        <v>42572.520833333336</v>
      </c>
    </row>
    <row r="1308" spans="1:21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0"/>
        <v>0.65246363636363636</v>
      </c>
      <c r="P1308" s="6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>
        <v>1</v>
      </c>
      <c r="T1308" s="11">
        <f t="shared" si="124"/>
        <v>41947.249236111107</v>
      </c>
      <c r="U1308" s="11">
        <f t="shared" si="125"/>
        <v>41977.249236111107</v>
      </c>
    </row>
    <row r="1309" spans="1:21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0"/>
        <v>0.11514000000000001</v>
      </c>
      <c r="P1309" s="6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>
        <v>1</v>
      </c>
      <c r="T1309" s="11">
        <f t="shared" si="124"/>
        <v>42387.294895833329</v>
      </c>
      <c r="U1309" s="11">
        <f t="shared" si="125"/>
        <v>42417.294895833329</v>
      </c>
    </row>
    <row r="1310" spans="1:21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0"/>
        <v>0.11360000000000001</v>
      </c>
      <c r="P1310" s="6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>
        <v>1</v>
      </c>
      <c r="T1310" s="11">
        <f t="shared" si="124"/>
        <v>42611.405231481483</v>
      </c>
      <c r="U1310" s="11">
        <f t="shared" si="125"/>
        <v>42651.405231481483</v>
      </c>
    </row>
    <row r="1311" spans="1:21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0"/>
        <v>1.1199130434782609</v>
      </c>
      <c r="P1311" s="6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>
        <v>1</v>
      </c>
      <c r="T1311" s="11">
        <f t="shared" si="124"/>
        <v>42257.674398148149</v>
      </c>
      <c r="U1311" s="11">
        <f t="shared" si="125"/>
        <v>42292.674398148149</v>
      </c>
    </row>
    <row r="1312" spans="1:21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0"/>
        <v>0.155</v>
      </c>
      <c r="P1312" s="6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>
        <v>1</v>
      </c>
      <c r="T1312" s="11">
        <f t="shared" si="124"/>
        <v>42556.458912037029</v>
      </c>
      <c r="U1312" s="11">
        <f t="shared" si="125"/>
        <v>42601.458912037029</v>
      </c>
    </row>
    <row r="1313" spans="1:21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0"/>
        <v>0.32028000000000001</v>
      </c>
      <c r="P1313" s="6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>
        <v>1</v>
      </c>
      <c r="T1313" s="11">
        <f t="shared" si="124"/>
        <v>42669.593969907401</v>
      </c>
      <c r="U1313" s="11">
        <f t="shared" si="125"/>
        <v>42704.635636574072</v>
      </c>
    </row>
    <row r="1314" spans="1:21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0"/>
        <v>6.0869565217391303E-3</v>
      </c>
      <c r="P1314" s="6">
        <f t="shared" si="121"/>
        <v>28</v>
      </c>
      <c r="Q1314" t="str">
        <f t="shared" si="122"/>
        <v>technology</v>
      </c>
      <c r="R1314" t="str">
        <f t="shared" si="123"/>
        <v>wearables</v>
      </c>
      <c r="S1314">
        <v>1</v>
      </c>
      <c r="T1314" s="11">
        <f t="shared" si="124"/>
        <v>42082.494467592587</v>
      </c>
      <c r="U1314" s="11">
        <f t="shared" si="125"/>
        <v>42112.494467592587</v>
      </c>
    </row>
    <row r="1315" spans="1:21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0"/>
        <v>0.31114999999999998</v>
      </c>
      <c r="P1315" s="6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>
        <v>1</v>
      </c>
      <c r="T1315" s="11">
        <f t="shared" si="124"/>
        <v>42402.50131944444</v>
      </c>
      <c r="U1315" s="11">
        <f t="shared" si="125"/>
        <v>42432.50131944444</v>
      </c>
    </row>
    <row r="1316" spans="1:21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0"/>
        <v>1.1266666666666666E-2</v>
      </c>
      <c r="P1316" s="6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>
        <v>1</v>
      </c>
      <c r="T1316" s="11">
        <f t="shared" si="124"/>
        <v>42604.461342592585</v>
      </c>
      <c r="U1316" s="11">
        <f t="shared" si="125"/>
        <v>42664.461342592585</v>
      </c>
    </row>
    <row r="1317" spans="1:21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0"/>
        <v>0.40404000000000001</v>
      </c>
      <c r="P1317" s="6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>
        <v>1</v>
      </c>
      <c r="T1317" s="11">
        <f t="shared" si="124"/>
        <v>42278.289907407401</v>
      </c>
      <c r="U1317" s="11">
        <f t="shared" si="125"/>
        <v>42313.833333333336</v>
      </c>
    </row>
    <row r="1318" spans="1:21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0"/>
        <v>1.3333333333333333E-5</v>
      </c>
      <c r="P1318" s="6">
        <f t="shared" si="121"/>
        <v>1</v>
      </c>
      <c r="Q1318" t="str">
        <f t="shared" si="122"/>
        <v>technology</v>
      </c>
      <c r="R1318" t="str">
        <f t="shared" si="123"/>
        <v>wearables</v>
      </c>
      <c r="S1318">
        <v>1</v>
      </c>
      <c r="T1318" s="11">
        <f t="shared" si="124"/>
        <v>42393.753576388881</v>
      </c>
      <c r="U1318" s="11">
        <f t="shared" si="125"/>
        <v>42428.753576388881</v>
      </c>
    </row>
    <row r="1319" spans="1:21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0"/>
        <v>5.7334999999999997E-2</v>
      </c>
      <c r="P1319" s="6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>
        <v>1</v>
      </c>
      <c r="T1319" s="11">
        <f t="shared" si="124"/>
        <v>42520.027152777773</v>
      </c>
      <c r="U1319" s="11">
        <f t="shared" si="125"/>
        <v>42572.374999999993</v>
      </c>
    </row>
    <row r="1320" spans="1:21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0"/>
        <v>0.15325</v>
      </c>
      <c r="P1320" s="6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>
        <v>1</v>
      </c>
      <c r="T1320" s="11">
        <f t="shared" si="124"/>
        <v>41984.835324074076</v>
      </c>
      <c r="U1320" s="11">
        <f t="shared" si="125"/>
        <v>42014.835324074076</v>
      </c>
    </row>
    <row r="1321" spans="1:21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0"/>
        <v>0.15103448275862069</v>
      </c>
      <c r="P1321" s="6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>
        <v>1</v>
      </c>
      <c r="T1321" s="11">
        <f t="shared" si="124"/>
        <v>41816.603761574072</v>
      </c>
      <c r="U1321" s="11">
        <f t="shared" si="125"/>
        <v>41831.458333333328</v>
      </c>
    </row>
    <row r="1322" spans="1:21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0"/>
        <v>5.0299999999999997E-3</v>
      </c>
      <c r="P1322" s="6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>
        <v>1</v>
      </c>
      <c r="T1322" s="11">
        <f t="shared" si="124"/>
        <v>42705.482013888883</v>
      </c>
      <c r="U1322" s="11">
        <f t="shared" si="125"/>
        <v>42734.749999999993</v>
      </c>
    </row>
    <row r="1323" spans="1:21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0"/>
        <v>1.3028138528138528E-2</v>
      </c>
      <c r="P1323" s="6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>
        <v>1</v>
      </c>
      <c r="T1323" s="11">
        <f t="shared" si="124"/>
        <v>42697.540937499994</v>
      </c>
      <c r="U1323" s="11">
        <f t="shared" si="125"/>
        <v>42727.540937499994</v>
      </c>
    </row>
    <row r="1324" spans="1:21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0"/>
        <v>3.0285714285714286E-3</v>
      </c>
      <c r="P1324" s="6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>
        <v>1</v>
      </c>
      <c r="T1324" s="11">
        <f t="shared" si="124"/>
        <v>42115.448206018518</v>
      </c>
      <c r="U1324" s="11">
        <f t="shared" si="125"/>
        <v>42145.448206018518</v>
      </c>
    </row>
    <row r="1325" spans="1:21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0"/>
        <v>8.8800000000000004E-2</v>
      </c>
      <c r="P1325" s="6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>
        <v>1</v>
      </c>
      <c r="T1325" s="11">
        <f t="shared" si="124"/>
        <v>42451.490115740737</v>
      </c>
      <c r="U1325" s="11">
        <f t="shared" si="125"/>
        <v>42486.079861111109</v>
      </c>
    </row>
    <row r="1326" spans="1:21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0"/>
        <v>9.8400000000000001E-2</v>
      </c>
      <c r="P1326" s="6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>
        <v>1</v>
      </c>
      <c r="T1326" s="11">
        <f t="shared" si="124"/>
        <v>42626.425370370365</v>
      </c>
      <c r="U1326" s="11">
        <f t="shared" si="125"/>
        <v>42656.425370370365</v>
      </c>
    </row>
    <row r="1327" spans="1:21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0"/>
        <v>2.4299999999999999E-2</v>
      </c>
      <c r="P1327" s="6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>
        <v>1</v>
      </c>
      <c r="T1327" s="11">
        <f t="shared" si="124"/>
        <v>42703.877719907403</v>
      </c>
      <c r="U1327" s="11">
        <f t="shared" si="125"/>
        <v>42733.877719907403</v>
      </c>
    </row>
    <row r="1328" spans="1:21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0"/>
        <v>1.1299999999999999E-2</v>
      </c>
      <c r="P1328" s="6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>
        <v>1</v>
      </c>
      <c r="T1328" s="11">
        <f t="shared" si="124"/>
        <v>41974.583657407398</v>
      </c>
      <c r="U1328" s="11">
        <f t="shared" si="125"/>
        <v>42019.583657407398</v>
      </c>
    </row>
    <row r="1329" spans="1:21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0"/>
        <v>3.5520833333333335E-2</v>
      </c>
      <c r="P1329" s="6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>
        <v>1</v>
      </c>
      <c r="T1329" s="11">
        <f t="shared" si="124"/>
        <v>42123.470312500001</v>
      </c>
      <c r="U1329" s="11">
        <f t="shared" si="125"/>
        <v>42153.470312500001</v>
      </c>
    </row>
    <row r="1330" spans="1:21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0"/>
        <v>2.3306666666666667E-2</v>
      </c>
      <c r="P1330" s="6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>
        <v>1</v>
      </c>
      <c r="T1330" s="11">
        <f t="shared" si="124"/>
        <v>42612.434421296297</v>
      </c>
      <c r="U1330" s="11">
        <f t="shared" si="125"/>
        <v>42657.434421296297</v>
      </c>
    </row>
    <row r="1331" spans="1:21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0"/>
        <v>8.1600000000000006E-3</v>
      </c>
      <c r="P1331" s="6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>
        <v>1</v>
      </c>
      <c r="T1331" s="11">
        <f t="shared" si="124"/>
        <v>41935.013252314813</v>
      </c>
      <c r="U1331" s="11">
        <f t="shared" si="125"/>
        <v>41975.054918981477</v>
      </c>
    </row>
    <row r="1332" spans="1:21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0"/>
        <v>0.22494285714285714</v>
      </c>
      <c r="P1332" s="6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>
        <v>1</v>
      </c>
      <c r="T1332" s="11">
        <f t="shared" si="124"/>
        <v>42522.068391203698</v>
      </c>
      <c r="U1332" s="11">
        <f t="shared" si="125"/>
        <v>42552.958333333336</v>
      </c>
    </row>
    <row r="1333" spans="1:21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0"/>
        <v>1.3668E-2</v>
      </c>
      <c r="P1333" s="6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>
        <v>1</v>
      </c>
      <c r="T1333" s="11">
        <f t="shared" si="124"/>
        <v>42569.295763888884</v>
      </c>
      <c r="U1333" s="11">
        <f t="shared" si="125"/>
        <v>42599.295763888884</v>
      </c>
    </row>
    <row r="1334" spans="1:21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0"/>
        <v>0</v>
      </c>
      <c r="P1334" s="6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>
        <v>1</v>
      </c>
      <c r="T1334" s="11">
        <f t="shared" si="124"/>
        <v>42731.851944444446</v>
      </c>
      <c r="U1334" s="11">
        <f t="shared" si="125"/>
        <v>42761.851944444446</v>
      </c>
    </row>
    <row r="1335" spans="1:21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0"/>
        <v>0</v>
      </c>
      <c r="P1335" s="6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>
        <v>1</v>
      </c>
      <c r="T1335" s="11">
        <f t="shared" si="124"/>
        <v>41805.8984375</v>
      </c>
      <c r="U1335" s="11">
        <f t="shared" si="125"/>
        <v>41835.8984375</v>
      </c>
    </row>
    <row r="1336" spans="1:21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0"/>
        <v>0.10754135338345865</v>
      </c>
      <c r="P1336" s="6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>
        <v>1</v>
      </c>
      <c r="T1336" s="11">
        <f t="shared" si="124"/>
        <v>42410.565821759257</v>
      </c>
      <c r="U1336" s="11">
        <f t="shared" si="125"/>
        <v>42440.565821759257</v>
      </c>
    </row>
    <row r="1337" spans="1:21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0"/>
        <v>0.1976</v>
      </c>
      <c r="P1337" s="6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>
        <v>1</v>
      </c>
      <c r="T1337" s="11">
        <f t="shared" si="124"/>
        <v>42313.728032407402</v>
      </c>
      <c r="U1337" s="11">
        <f t="shared" si="125"/>
        <v>42343.728032407402</v>
      </c>
    </row>
    <row r="1338" spans="1:21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0"/>
        <v>0.84946999999999995</v>
      </c>
      <c r="P1338" s="6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>
        <v>1</v>
      </c>
      <c r="T1338" s="11">
        <f t="shared" si="124"/>
        <v>41955.655416666668</v>
      </c>
      <c r="U1338" s="11">
        <f t="shared" si="125"/>
        <v>41990.655416666668</v>
      </c>
    </row>
    <row r="1339" spans="1:21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0"/>
        <v>0.49381999999999998</v>
      </c>
      <c r="P1339" s="6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>
        <v>1</v>
      </c>
      <c r="T1339" s="11">
        <f t="shared" si="124"/>
        <v>42767.368969907409</v>
      </c>
      <c r="U1339" s="11">
        <f t="shared" si="125"/>
        <v>42797.368969907409</v>
      </c>
    </row>
    <row r="1340" spans="1:21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0"/>
        <v>3.3033333333333331E-2</v>
      </c>
      <c r="P1340" s="6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>
        <v>1</v>
      </c>
      <c r="T1340" s="11">
        <f t="shared" si="124"/>
        <v>42188.595289351848</v>
      </c>
      <c r="U1340" s="11">
        <f t="shared" si="125"/>
        <v>42218.595289351848</v>
      </c>
    </row>
    <row r="1341" spans="1:21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0"/>
        <v>6.6339999999999996E-2</v>
      </c>
      <c r="P1341" s="6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>
        <v>1</v>
      </c>
      <c r="T1341" s="11">
        <f t="shared" si="124"/>
        <v>41936.438831018517</v>
      </c>
      <c r="U1341" s="11">
        <f t="shared" si="125"/>
        <v>41981.480497685181</v>
      </c>
    </row>
    <row r="1342" spans="1:21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0"/>
        <v>0</v>
      </c>
      <c r="P1342" s="6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>
        <v>1</v>
      </c>
      <c r="T1342" s="11">
        <f t="shared" si="124"/>
        <v>41836.387187499997</v>
      </c>
      <c r="U1342" s="11">
        <f t="shared" si="125"/>
        <v>41866.387187499997</v>
      </c>
    </row>
    <row r="1343" spans="1:21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0"/>
        <v>0.7036</v>
      </c>
      <c r="P1343" s="6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>
        <v>1</v>
      </c>
      <c r="T1343" s="11">
        <f t="shared" si="124"/>
        <v>42612.415706018517</v>
      </c>
      <c r="U1343" s="11">
        <f t="shared" si="125"/>
        <v>42644.415706018517</v>
      </c>
    </row>
    <row r="1344" spans="1:21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0"/>
        <v>2E-3</v>
      </c>
      <c r="P1344" s="6">
        <f t="shared" si="121"/>
        <v>100</v>
      </c>
      <c r="Q1344" t="str">
        <f t="shared" si="122"/>
        <v>technology</v>
      </c>
      <c r="R1344" t="str">
        <f t="shared" si="123"/>
        <v>wearables</v>
      </c>
      <c r="S1344">
        <v>1</v>
      </c>
      <c r="T1344" s="11">
        <f t="shared" si="124"/>
        <v>42172.608090277768</v>
      </c>
      <c r="U1344" s="11">
        <f t="shared" si="125"/>
        <v>42202.608090277768</v>
      </c>
    </row>
    <row r="1345" spans="1:21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0"/>
        <v>1.02298</v>
      </c>
      <c r="P1345" s="6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>
        <v>1</v>
      </c>
      <c r="T1345" s="11">
        <f t="shared" si="124"/>
        <v>42542.318090277775</v>
      </c>
      <c r="U1345" s="11">
        <f t="shared" si="125"/>
        <v>42600.957638888889</v>
      </c>
    </row>
    <row r="1346" spans="1:21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0"/>
        <v>3.7773333333333334</v>
      </c>
      <c r="P1346" s="6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>
        <v>1</v>
      </c>
      <c r="T1346" s="11">
        <f t="shared" si="124"/>
        <v>42522.581469907404</v>
      </c>
      <c r="U1346" s="11">
        <f t="shared" si="125"/>
        <v>42551.581469907404</v>
      </c>
    </row>
    <row r="1347" spans="1:21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26">E1347/D1347</f>
        <v>1.25</v>
      </c>
      <c r="P1347" s="6">
        <f t="shared" ref="P1347:P1410" si="127">E1347/L1347</f>
        <v>53.571428571428569</v>
      </c>
      <c r="Q1347" t="str">
        <f t="shared" ref="Q1347:Q1410" si="128">LEFT(N1347,FIND("/",N1347)-1)</f>
        <v>publishing</v>
      </c>
      <c r="R1347" t="str">
        <f t="shared" ref="R1347:R1410" si="129">RIGHT(N1347,LEN(N1347)-FIND("/",N1347))</f>
        <v>nonfiction</v>
      </c>
      <c r="S1347">
        <v>1</v>
      </c>
      <c r="T1347" s="11">
        <f t="shared" ref="T1347:T1410" si="130">(((J1347/60)/60)/24)+DATE(1970,1,1)+(-5/24)</f>
        <v>41799.606006944443</v>
      </c>
      <c r="U1347" s="11">
        <f t="shared" ref="U1347:U1410" si="131">(((I1347/60)/60)/24)+DATE(1970,1,1)+(-5/24)</f>
        <v>41834.606006944443</v>
      </c>
    </row>
    <row r="1348" spans="1:21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6"/>
        <v>1.473265306122449</v>
      </c>
      <c r="P1348" s="6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>
        <v>1</v>
      </c>
      <c r="T1348" s="11">
        <f t="shared" si="130"/>
        <v>41421.867488425924</v>
      </c>
      <c r="U1348" s="11">
        <f t="shared" si="131"/>
        <v>41451.867488425924</v>
      </c>
    </row>
    <row r="1349" spans="1:21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6"/>
        <v>1.022</v>
      </c>
      <c r="P1349" s="6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>
        <v>1</v>
      </c>
      <c r="T1349" s="11">
        <f t="shared" si="130"/>
        <v>42040.429687499993</v>
      </c>
      <c r="U1349" s="11">
        <f t="shared" si="131"/>
        <v>42070.429687499993</v>
      </c>
    </row>
    <row r="1350" spans="1:21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6"/>
        <v>1.018723404255319</v>
      </c>
      <c r="P1350" s="6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>
        <v>1</v>
      </c>
      <c r="T1350" s="11">
        <f t="shared" si="130"/>
        <v>41963.29783564814</v>
      </c>
      <c r="U1350" s="11">
        <f t="shared" si="131"/>
        <v>41991.29783564814</v>
      </c>
    </row>
    <row r="1351" spans="1:21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6"/>
        <v>2.0419999999999998</v>
      </c>
      <c r="P1351" s="6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>
        <v>1</v>
      </c>
      <c r="T1351" s="11">
        <f t="shared" si="130"/>
        <v>42317.124247685184</v>
      </c>
      <c r="U1351" s="11">
        <f t="shared" si="131"/>
        <v>42354.082638888889</v>
      </c>
    </row>
    <row r="1352" spans="1:21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6"/>
        <v>1.0405</v>
      </c>
      <c r="P1352" s="6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>
        <v>1</v>
      </c>
      <c r="T1352" s="11">
        <f t="shared" si="130"/>
        <v>42333.804791666662</v>
      </c>
      <c r="U1352" s="11">
        <f t="shared" si="131"/>
        <v>42363.804791666662</v>
      </c>
    </row>
    <row r="1353" spans="1:21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6"/>
        <v>1.0126500000000001</v>
      </c>
      <c r="P1353" s="6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>
        <v>1</v>
      </c>
      <c r="T1353" s="11">
        <f t="shared" si="130"/>
        <v>42382.531759259255</v>
      </c>
      <c r="U1353" s="11">
        <f t="shared" si="131"/>
        <v>42412.531759259255</v>
      </c>
    </row>
    <row r="1354" spans="1:21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6"/>
        <v>1.3613999999999999</v>
      </c>
      <c r="P1354" s="6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>
        <v>1</v>
      </c>
      <c r="T1354" s="11">
        <f t="shared" si="130"/>
        <v>42200.369976851849</v>
      </c>
      <c r="U1354" s="11">
        <f t="shared" si="131"/>
        <v>42251.957638888889</v>
      </c>
    </row>
    <row r="1355" spans="1:21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6"/>
        <v>1.3360000000000001</v>
      </c>
      <c r="P1355" s="6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>
        <v>1</v>
      </c>
      <c r="T1355" s="11">
        <f t="shared" si="130"/>
        <v>41308.909583333334</v>
      </c>
      <c r="U1355" s="11">
        <f t="shared" si="131"/>
        <v>41343.791666666664</v>
      </c>
    </row>
    <row r="1356" spans="1:21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6"/>
        <v>1.3025</v>
      </c>
      <c r="P1356" s="6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>
        <v>1</v>
      </c>
      <c r="T1356" s="11">
        <f t="shared" si="130"/>
        <v>42502.599293981482</v>
      </c>
      <c r="U1356" s="11">
        <f t="shared" si="131"/>
        <v>42532.599293981482</v>
      </c>
    </row>
    <row r="1357" spans="1:21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6"/>
        <v>1.2267999999999999</v>
      </c>
      <c r="P1357" s="6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>
        <v>1</v>
      </c>
      <c r="T1357" s="11">
        <f t="shared" si="130"/>
        <v>41213.046354166661</v>
      </c>
      <c r="U1357" s="11">
        <f t="shared" si="131"/>
        <v>41243.208333333328</v>
      </c>
    </row>
    <row r="1358" spans="1:21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6"/>
        <v>1.8281058823529412</v>
      </c>
      <c r="P1358" s="6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>
        <v>1</v>
      </c>
      <c r="T1358" s="11">
        <f t="shared" si="130"/>
        <v>41429.830555555556</v>
      </c>
      <c r="U1358" s="11">
        <f t="shared" si="131"/>
        <v>41459.830555555556</v>
      </c>
    </row>
    <row r="1359" spans="1:21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6"/>
        <v>1.2529999999999999</v>
      </c>
      <c r="P1359" s="6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>
        <v>1</v>
      </c>
      <c r="T1359" s="11">
        <f t="shared" si="130"/>
        <v>41304.753900462958</v>
      </c>
      <c r="U1359" s="11">
        <f t="shared" si="131"/>
        <v>41334.040972222218</v>
      </c>
    </row>
    <row r="1360" spans="1:21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6"/>
        <v>1.1166666666666667</v>
      </c>
      <c r="P1360" s="6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>
        <v>1</v>
      </c>
      <c r="T1360" s="11">
        <f t="shared" si="130"/>
        <v>40689.362534722219</v>
      </c>
      <c r="U1360" s="11">
        <f t="shared" si="131"/>
        <v>40719.362534722219</v>
      </c>
    </row>
    <row r="1361" spans="1:21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6"/>
        <v>1.1575757575757575</v>
      </c>
      <c r="P1361" s="6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>
        <v>1</v>
      </c>
      <c r="T1361" s="11">
        <f t="shared" si="130"/>
        <v>40668.606365740736</v>
      </c>
      <c r="U1361" s="11">
        <f t="shared" si="131"/>
        <v>40730.606365740736</v>
      </c>
    </row>
    <row r="1362" spans="1:21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6"/>
        <v>1.732</v>
      </c>
      <c r="P1362" s="6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>
        <v>1</v>
      </c>
      <c r="T1362" s="11">
        <f t="shared" si="130"/>
        <v>41095.692361111105</v>
      </c>
      <c r="U1362" s="11">
        <f t="shared" si="131"/>
        <v>41123.692361111105</v>
      </c>
    </row>
    <row r="1363" spans="1:21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6"/>
        <v>1.2598333333333334</v>
      </c>
      <c r="P1363" s="6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>
        <v>1</v>
      </c>
      <c r="T1363" s="11">
        <f t="shared" si="130"/>
        <v>41781.508935185186</v>
      </c>
      <c r="U1363" s="11">
        <f t="shared" si="131"/>
        <v>41811.508935185186</v>
      </c>
    </row>
    <row r="1364" spans="1:21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6"/>
        <v>1.091</v>
      </c>
      <c r="P1364" s="6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>
        <v>1</v>
      </c>
      <c r="T1364" s="11">
        <f t="shared" si="130"/>
        <v>41464.726053240738</v>
      </c>
      <c r="U1364" s="11">
        <f t="shared" si="131"/>
        <v>41524.726053240738</v>
      </c>
    </row>
    <row r="1365" spans="1:21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6"/>
        <v>1</v>
      </c>
      <c r="P1365" s="6">
        <f t="shared" si="127"/>
        <v>40</v>
      </c>
      <c r="Q1365" t="str">
        <f t="shared" si="128"/>
        <v>publishing</v>
      </c>
      <c r="R1365" t="str">
        <f t="shared" si="129"/>
        <v>nonfiction</v>
      </c>
      <c r="S1365">
        <v>1</v>
      </c>
      <c r="T1365" s="11">
        <f t="shared" si="130"/>
        <v>42396.635729166665</v>
      </c>
      <c r="U1365" s="11">
        <f t="shared" si="131"/>
        <v>42415.124305555553</v>
      </c>
    </row>
    <row r="1366" spans="1:21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6"/>
        <v>1.1864285714285714</v>
      </c>
      <c r="P1366" s="6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>
        <v>1</v>
      </c>
      <c r="T1366" s="11">
        <f t="shared" si="130"/>
        <v>41951.487337962957</v>
      </c>
      <c r="U1366" s="11">
        <f t="shared" si="131"/>
        <v>42011.487337962964</v>
      </c>
    </row>
    <row r="1367" spans="1:21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6"/>
        <v>1.0026666666666666</v>
      </c>
      <c r="P1367" s="6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>
        <v>1</v>
      </c>
      <c r="T1367" s="11">
        <f t="shared" si="130"/>
        <v>42049.524907407402</v>
      </c>
      <c r="U1367" s="11">
        <f t="shared" si="131"/>
        <v>42079.483240740738</v>
      </c>
    </row>
    <row r="1368" spans="1:21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6"/>
        <v>1.2648920000000001</v>
      </c>
      <c r="P1368" s="6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>
        <v>1</v>
      </c>
      <c r="T1368" s="11">
        <f t="shared" si="130"/>
        <v>41924.787766203699</v>
      </c>
      <c r="U1368" s="11">
        <f t="shared" si="131"/>
        <v>41969.829432870371</v>
      </c>
    </row>
    <row r="1369" spans="1:21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6"/>
        <v>1.1426000000000001</v>
      </c>
      <c r="P1369" s="6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>
        <v>1</v>
      </c>
      <c r="T1369" s="11">
        <f t="shared" si="130"/>
        <v>42291.794560185182</v>
      </c>
      <c r="U1369" s="11">
        <f t="shared" si="131"/>
        <v>42321.836226851847</v>
      </c>
    </row>
    <row r="1370" spans="1:21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6"/>
        <v>1.107</v>
      </c>
      <c r="P1370" s="6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>
        <v>1</v>
      </c>
      <c r="T1370" s="11">
        <f t="shared" si="130"/>
        <v>42145.982569444437</v>
      </c>
      <c r="U1370" s="11">
        <f t="shared" si="131"/>
        <v>42169.982569444437</v>
      </c>
    </row>
    <row r="1371" spans="1:21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6"/>
        <v>1.0534805315203954</v>
      </c>
      <c r="P1371" s="6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>
        <v>1</v>
      </c>
      <c r="T1371" s="11">
        <f t="shared" si="130"/>
        <v>41710.385949074072</v>
      </c>
      <c r="U1371" s="11">
        <f t="shared" si="131"/>
        <v>41740.385949074072</v>
      </c>
    </row>
    <row r="1372" spans="1:21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6"/>
        <v>1.0366666666666666</v>
      </c>
      <c r="P1372" s="6">
        <f t="shared" si="127"/>
        <v>77.75</v>
      </c>
      <c r="Q1372" t="str">
        <f t="shared" si="128"/>
        <v>music</v>
      </c>
      <c r="R1372" t="str">
        <f t="shared" si="129"/>
        <v>rock</v>
      </c>
      <c r="S1372">
        <v>1</v>
      </c>
      <c r="T1372" s="11">
        <f t="shared" si="130"/>
        <v>41547.795023148145</v>
      </c>
      <c r="U1372" s="11">
        <f t="shared" si="131"/>
        <v>41562.795023148145</v>
      </c>
    </row>
    <row r="1373" spans="1:21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6"/>
        <v>1.0708672667523933</v>
      </c>
      <c r="P1373" s="6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>
        <v>1</v>
      </c>
      <c r="T1373" s="11">
        <f t="shared" si="130"/>
        <v>42101.550254629627</v>
      </c>
      <c r="U1373" s="11">
        <f t="shared" si="131"/>
        <v>42131.550254629627</v>
      </c>
    </row>
    <row r="1374" spans="1:21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6"/>
        <v>1.24</v>
      </c>
      <c r="P1374" s="6">
        <f t="shared" si="127"/>
        <v>38.75</v>
      </c>
      <c r="Q1374" t="str">
        <f t="shared" si="128"/>
        <v>music</v>
      </c>
      <c r="R1374" t="str">
        <f t="shared" si="129"/>
        <v>rock</v>
      </c>
      <c r="S1374">
        <v>1</v>
      </c>
      <c r="T1374" s="11">
        <f t="shared" si="130"/>
        <v>41072.53162037037</v>
      </c>
      <c r="U1374" s="11">
        <f t="shared" si="131"/>
        <v>41102.53162037037</v>
      </c>
    </row>
    <row r="1375" spans="1:21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6"/>
        <v>1.0501</v>
      </c>
      <c r="P1375" s="6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>
        <v>1</v>
      </c>
      <c r="T1375" s="11">
        <f t="shared" si="130"/>
        <v>42704.743437499994</v>
      </c>
      <c r="U1375" s="11">
        <f t="shared" si="131"/>
        <v>42734.743437499994</v>
      </c>
    </row>
    <row r="1376" spans="1:21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6"/>
        <v>1.8946666666666667</v>
      </c>
      <c r="P1376" s="6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>
        <v>1</v>
      </c>
      <c r="T1376" s="11">
        <f t="shared" si="130"/>
        <v>42423.953564814808</v>
      </c>
      <c r="U1376" s="11">
        <f t="shared" si="131"/>
        <v>42453.911898148144</v>
      </c>
    </row>
    <row r="1377" spans="1:21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6"/>
        <v>1.7132499999999999</v>
      </c>
      <c r="P1377" s="6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>
        <v>1</v>
      </c>
      <c r="T1377" s="11">
        <f t="shared" si="130"/>
        <v>42719.857858796291</v>
      </c>
      <c r="U1377" s="11">
        <f t="shared" si="131"/>
        <v>42749.857858796291</v>
      </c>
    </row>
    <row r="1378" spans="1:21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6"/>
        <v>2.5248648648648651</v>
      </c>
      <c r="P1378" s="6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>
        <v>1</v>
      </c>
      <c r="T1378" s="11">
        <f t="shared" si="130"/>
        <v>42677.460717592585</v>
      </c>
      <c r="U1378" s="11">
        <f t="shared" si="131"/>
        <v>42707.502384259256</v>
      </c>
    </row>
    <row r="1379" spans="1:21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6"/>
        <v>1.1615384615384616</v>
      </c>
      <c r="P1379" s="6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>
        <v>1</v>
      </c>
      <c r="T1379" s="11">
        <f t="shared" si="130"/>
        <v>42747.01122685185</v>
      </c>
      <c r="U1379" s="11">
        <f t="shared" si="131"/>
        <v>42768.96597222222</v>
      </c>
    </row>
    <row r="1380" spans="1:21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6"/>
        <v>2.0335000000000001</v>
      </c>
      <c r="P1380" s="6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>
        <v>1</v>
      </c>
      <c r="T1380" s="11">
        <f t="shared" si="130"/>
        <v>42568.551041666658</v>
      </c>
      <c r="U1380" s="11">
        <f t="shared" si="131"/>
        <v>42583.551041666658</v>
      </c>
    </row>
    <row r="1381" spans="1:21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6"/>
        <v>1.1160000000000001</v>
      </c>
      <c r="P1381" s="6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>
        <v>1</v>
      </c>
      <c r="T1381" s="11">
        <f t="shared" si="130"/>
        <v>42130.28328703704</v>
      </c>
      <c r="U1381" s="11">
        <f t="shared" si="131"/>
        <v>42160.28328703704</v>
      </c>
    </row>
    <row r="1382" spans="1:21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6"/>
        <v>4.24</v>
      </c>
      <c r="P1382" s="6">
        <f t="shared" si="127"/>
        <v>21.2</v>
      </c>
      <c r="Q1382" t="str">
        <f t="shared" si="128"/>
        <v>music</v>
      </c>
      <c r="R1382" t="str">
        <f t="shared" si="129"/>
        <v>rock</v>
      </c>
      <c r="S1382">
        <v>1</v>
      </c>
      <c r="T1382" s="11">
        <f t="shared" si="130"/>
        <v>42141.554467592585</v>
      </c>
      <c r="U1382" s="11">
        <f t="shared" si="131"/>
        <v>42163.874999999993</v>
      </c>
    </row>
    <row r="1383" spans="1:21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6"/>
        <v>1.071</v>
      </c>
      <c r="P1383" s="6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>
        <v>1</v>
      </c>
      <c r="T1383" s="11">
        <f t="shared" si="130"/>
        <v>42703.006076388883</v>
      </c>
      <c r="U1383" s="11">
        <f t="shared" si="131"/>
        <v>42733.006076388883</v>
      </c>
    </row>
    <row r="1384" spans="1:21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6"/>
        <v>1.043625</v>
      </c>
      <c r="P1384" s="6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>
        <v>1</v>
      </c>
      <c r="T1384" s="11">
        <f t="shared" si="130"/>
        <v>41370.591851851852</v>
      </c>
      <c r="U1384" s="11">
        <f t="shared" si="131"/>
        <v>41400.591851851852</v>
      </c>
    </row>
    <row r="1385" spans="1:21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6"/>
        <v>2.124090909090909</v>
      </c>
      <c r="P1385" s="6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>
        <v>1</v>
      </c>
      <c r="T1385" s="11">
        <f t="shared" si="130"/>
        <v>42706.866643518515</v>
      </c>
      <c r="U1385" s="11">
        <f t="shared" si="131"/>
        <v>42726.866643518515</v>
      </c>
    </row>
    <row r="1386" spans="1:21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6"/>
        <v>1.2408571428571429</v>
      </c>
      <c r="P1386" s="6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>
        <v>1</v>
      </c>
      <c r="T1386" s="11">
        <f t="shared" si="130"/>
        <v>42160.526874999996</v>
      </c>
      <c r="U1386" s="11">
        <f t="shared" si="131"/>
        <v>42190.526874999996</v>
      </c>
    </row>
    <row r="1387" spans="1:21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6"/>
        <v>1.10406125</v>
      </c>
      <c r="P1387" s="6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>
        <v>1</v>
      </c>
      <c r="T1387" s="11">
        <f t="shared" si="130"/>
        <v>42433.480567129627</v>
      </c>
      <c r="U1387" s="11">
        <f t="shared" si="131"/>
        <v>42489.299305555549</v>
      </c>
    </row>
    <row r="1388" spans="1:21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6"/>
        <v>2.1875</v>
      </c>
      <c r="P1388" s="6">
        <f t="shared" si="127"/>
        <v>62.5</v>
      </c>
      <c r="Q1388" t="str">
        <f t="shared" si="128"/>
        <v>music</v>
      </c>
      <c r="R1388" t="str">
        <f t="shared" si="129"/>
        <v>rock</v>
      </c>
      <c r="S1388">
        <v>1</v>
      </c>
      <c r="T1388" s="11">
        <f t="shared" si="130"/>
        <v>42184.438530092586</v>
      </c>
      <c r="U1388" s="11">
        <f t="shared" si="131"/>
        <v>42214.438530092586</v>
      </c>
    </row>
    <row r="1389" spans="1:21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6"/>
        <v>1.36625</v>
      </c>
      <c r="P1389" s="6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>
        <v>1</v>
      </c>
      <c r="T1389" s="11">
        <f t="shared" si="130"/>
        <v>42126.712905092594</v>
      </c>
      <c r="U1389" s="11">
        <f t="shared" si="131"/>
        <v>42157.979166666664</v>
      </c>
    </row>
    <row r="1390" spans="1:21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6"/>
        <v>1.348074</v>
      </c>
      <c r="P1390" s="6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>
        <v>1</v>
      </c>
      <c r="T1390" s="11">
        <f t="shared" si="130"/>
        <v>42634.406446759262</v>
      </c>
      <c r="U1390" s="11">
        <f t="shared" si="131"/>
        <v>42660.468055555553</v>
      </c>
    </row>
    <row r="1391" spans="1:21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6"/>
        <v>1.454</v>
      </c>
      <c r="P1391" s="6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>
        <v>1</v>
      </c>
      <c r="T1391" s="11">
        <f t="shared" si="130"/>
        <v>42565.272650462961</v>
      </c>
      <c r="U1391" s="11">
        <f t="shared" si="131"/>
        <v>42595.272650462961</v>
      </c>
    </row>
    <row r="1392" spans="1:21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6"/>
        <v>1.0910714285714285</v>
      </c>
      <c r="P1392" s="6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>
        <v>1</v>
      </c>
      <c r="T1392" s="11">
        <f t="shared" si="130"/>
        <v>42087.594976851848</v>
      </c>
      <c r="U1392" s="11">
        <f t="shared" si="131"/>
        <v>42121.508333333331</v>
      </c>
    </row>
    <row r="1393" spans="1:21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6"/>
        <v>1.1020000000000001</v>
      </c>
      <c r="P1393" s="6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>
        <v>1</v>
      </c>
      <c r="T1393" s="11">
        <f t="shared" si="130"/>
        <v>42193.442337962959</v>
      </c>
      <c r="U1393" s="11">
        <f t="shared" si="131"/>
        <v>42237.999305555553</v>
      </c>
    </row>
    <row r="1394" spans="1:21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6"/>
        <v>1.1364000000000001</v>
      </c>
      <c r="P1394" s="6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>
        <v>1</v>
      </c>
      <c r="T1394" s="11">
        <f t="shared" si="130"/>
        <v>42400.946597222217</v>
      </c>
      <c r="U1394" s="11">
        <f t="shared" si="131"/>
        <v>42431.946597222217</v>
      </c>
    </row>
    <row r="1395" spans="1:21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6"/>
        <v>1.0235000000000001</v>
      </c>
      <c r="P1395" s="6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>
        <v>1</v>
      </c>
      <c r="T1395" s="11">
        <f t="shared" si="130"/>
        <v>42553.473645833328</v>
      </c>
      <c r="U1395" s="11">
        <f t="shared" si="131"/>
        <v>42583.473645833328</v>
      </c>
    </row>
    <row r="1396" spans="1:21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6"/>
        <v>1.2213333333333334</v>
      </c>
      <c r="P1396" s="6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>
        <v>1</v>
      </c>
      <c r="T1396" s="11">
        <f t="shared" si="130"/>
        <v>42751.936643518515</v>
      </c>
      <c r="U1396" s="11">
        <f t="shared" si="131"/>
        <v>42794.916666666664</v>
      </c>
    </row>
    <row r="1397" spans="1:21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6"/>
        <v>1.1188571428571428</v>
      </c>
      <c r="P1397" s="6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>
        <v>1</v>
      </c>
      <c r="T1397" s="11">
        <f t="shared" si="130"/>
        <v>42719.700011574074</v>
      </c>
      <c r="U1397" s="11">
        <f t="shared" si="131"/>
        <v>42749.700011574074</v>
      </c>
    </row>
    <row r="1398" spans="1:21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6"/>
        <v>1.073</v>
      </c>
      <c r="P1398" s="6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>
        <v>1</v>
      </c>
      <c r="T1398" s="11">
        <f t="shared" si="130"/>
        <v>42018.790300925924</v>
      </c>
      <c r="U1398" s="11">
        <f t="shared" si="131"/>
        <v>42048.790300925924</v>
      </c>
    </row>
    <row r="1399" spans="1:21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6"/>
        <v>1.1385000000000001</v>
      </c>
      <c r="P1399" s="6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>
        <v>1</v>
      </c>
      <c r="T1399" s="11">
        <f t="shared" si="130"/>
        <v>42640.709606481476</v>
      </c>
      <c r="U1399" s="11">
        <f t="shared" si="131"/>
        <v>42670.679861111108</v>
      </c>
    </row>
    <row r="1400" spans="1:21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6"/>
        <v>1.0968181818181819</v>
      </c>
      <c r="P1400" s="6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>
        <v>1</v>
      </c>
      <c r="T1400" s="11">
        <f t="shared" si="130"/>
        <v>42526.665902777771</v>
      </c>
      <c r="U1400" s="11">
        <f t="shared" si="131"/>
        <v>42556.665902777771</v>
      </c>
    </row>
    <row r="1401" spans="1:21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6"/>
        <v>1.2614444444444444</v>
      </c>
      <c r="P1401" s="6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>
        <v>1</v>
      </c>
      <c r="T1401" s="11">
        <f t="shared" si="130"/>
        <v>41888.795983796292</v>
      </c>
      <c r="U1401" s="11">
        <f t="shared" si="131"/>
        <v>41918.795983796292</v>
      </c>
    </row>
    <row r="1402" spans="1:21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6"/>
        <v>1.6742857142857144</v>
      </c>
      <c r="P1402" s="6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>
        <v>1</v>
      </c>
      <c r="T1402" s="11">
        <f t="shared" si="130"/>
        <v>42498.132789351854</v>
      </c>
      <c r="U1402" s="11">
        <f t="shared" si="131"/>
        <v>42533.020833333336</v>
      </c>
    </row>
    <row r="1403" spans="1:21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6"/>
        <v>4.9652000000000003</v>
      </c>
      <c r="P1403" s="6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>
        <v>1</v>
      </c>
      <c r="T1403" s="11">
        <f t="shared" si="130"/>
        <v>41399.787893518514</v>
      </c>
      <c r="U1403" s="11">
        <f t="shared" si="131"/>
        <v>41420.787893518514</v>
      </c>
    </row>
    <row r="1404" spans="1:21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6"/>
        <v>1.0915999999999999</v>
      </c>
      <c r="P1404" s="6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>
        <v>1</v>
      </c>
      <c r="T1404" s="11">
        <f t="shared" si="130"/>
        <v>42064.845034722217</v>
      </c>
      <c r="U1404" s="11">
        <f t="shared" si="131"/>
        <v>42124.80336805556</v>
      </c>
    </row>
    <row r="1405" spans="1:21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6"/>
        <v>1.0257499999999999</v>
      </c>
      <c r="P1405" s="6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>
        <v>1</v>
      </c>
      <c r="T1405" s="11">
        <f t="shared" si="130"/>
        <v>41450.854571759257</v>
      </c>
      <c r="U1405" s="11">
        <f t="shared" si="131"/>
        <v>41480.854571759257</v>
      </c>
    </row>
    <row r="1406" spans="1:21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6"/>
        <v>1.6620689655172414E-2</v>
      </c>
      <c r="P1406" s="6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>
        <v>1</v>
      </c>
      <c r="T1406" s="11">
        <f t="shared" si="130"/>
        <v>42032.30190972222</v>
      </c>
      <c r="U1406" s="11">
        <f t="shared" si="131"/>
        <v>42057.30190972222</v>
      </c>
    </row>
    <row r="1407" spans="1:21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6"/>
        <v>4.1999999999999997E-3</v>
      </c>
      <c r="P1407" s="6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>
        <v>1</v>
      </c>
      <c r="T1407" s="11">
        <f t="shared" si="130"/>
        <v>41941.472233796296</v>
      </c>
      <c r="U1407" s="11">
        <f t="shared" si="131"/>
        <v>41971.51390046296</v>
      </c>
    </row>
    <row r="1408" spans="1:21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6"/>
        <v>1.25E-3</v>
      </c>
      <c r="P1408" s="6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>
        <v>1</v>
      </c>
      <c r="T1408" s="11">
        <f t="shared" si="130"/>
        <v>42297.224618055552</v>
      </c>
      <c r="U1408" s="11">
        <f t="shared" si="131"/>
        <v>42350.208333333336</v>
      </c>
    </row>
    <row r="1409" spans="1:21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6"/>
        <v>5.0000000000000001E-3</v>
      </c>
      <c r="P1409" s="6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>
        <v>1</v>
      </c>
      <c r="T1409" s="11">
        <f t="shared" si="130"/>
        <v>41838.32844907407</v>
      </c>
      <c r="U1409" s="11">
        <f t="shared" si="131"/>
        <v>41863.32844907407</v>
      </c>
    </row>
    <row r="1410" spans="1:21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26"/>
        <v>7.1999999999999995E-2</v>
      </c>
      <c r="P1410" s="6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>
        <v>1</v>
      </c>
      <c r="T1410" s="11">
        <f t="shared" si="130"/>
        <v>42291.663842592585</v>
      </c>
      <c r="U1410" s="11">
        <f t="shared" si="131"/>
        <v>42321.705509259256</v>
      </c>
    </row>
    <row r="1411" spans="1:21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2">E1411/D1411</f>
        <v>0</v>
      </c>
      <c r="P1411" s="6" t="e">
        <f t="shared" ref="P1411:P1474" si="133">E1411/L1411</f>
        <v>#DIV/0!</v>
      </c>
      <c r="Q1411" t="str">
        <f t="shared" ref="Q1411:Q1474" si="134">LEFT(N1411,FIND("/",N1411)-1)</f>
        <v>publishing</v>
      </c>
      <c r="R1411" t="str">
        <f t="shared" ref="R1411:R1474" si="135">RIGHT(N1411,LEN(N1411)-FIND("/",N1411))</f>
        <v>translations</v>
      </c>
      <c r="S1411">
        <v>1</v>
      </c>
      <c r="T1411" s="11">
        <f t="shared" ref="T1411:T1474" si="136">(((J1411/60)/60)/24)+DATE(1970,1,1)+(-5/24)</f>
        <v>41944.925173611111</v>
      </c>
      <c r="U1411" s="11">
        <f t="shared" ref="U1411:U1474" si="137">(((I1411/60)/60)/24)+DATE(1970,1,1)+(-5/24)</f>
        <v>42004.966840277775</v>
      </c>
    </row>
    <row r="1412" spans="1:21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2"/>
        <v>1.6666666666666666E-4</v>
      </c>
      <c r="P1412" s="6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>
        <v>1</v>
      </c>
      <c r="T1412" s="11">
        <f t="shared" si="136"/>
        <v>42479.110185185178</v>
      </c>
      <c r="U1412" s="11">
        <f t="shared" si="137"/>
        <v>42524.110185185178</v>
      </c>
    </row>
    <row r="1413" spans="1:21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2"/>
        <v>2.3333333333333335E-3</v>
      </c>
      <c r="P1413" s="6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>
        <v>1</v>
      </c>
      <c r="T1413" s="11">
        <f t="shared" si="136"/>
        <v>42012.850694444445</v>
      </c>
      <c r="U1413" s="11">
        <f t="shared" si="137"/>
        <v>42040.850694444445</v>
      </c>
    </row>
    <row r="1414" spans="1:21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2"/>
        <v>4.5714285714285714E-2</v>
      </c>
      <c r="P1414" s="6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>
        <v>1</v>
      </c>
      <c r="T1414" s="11">
        <f t="shared" si="136"/>
        <v>41946.855312499996</v>
      </c>
      <c r="U1414" s="11">
        <f t="shared" si="137"/>
        <v>41976.855312499996</v>
      </c>
    </row>
    <row r="1415" spans="1:21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2"/>
        <v>0.05</v>
      </c>
      <c r="P1415" s="6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>
        <v>1</v>
      </c>
      <c r="T1415" s="11">
        <f t="shared" si="136"/>
        <v>42360.228819444441</v>
      </c>
      <c r="U1415" s="11">
        <f t="shared" si="137"/>
        <v>42420.228819444441</v>
      </c>
    </row>
    <row r="1416" spans="1:21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2"/>
        <v>2E-3</v>
      </c>
      <c r="P1416" s="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>
        <v>1</v>
      </c>
      <c r="T1416" s="11">
        <f t="shared" si="136"/>
        <v>42708.044756944444</v>
      </c>
      <c r="U1416" s="11">
        <f t="shared" si="137"/>
        <v>42738.044756944444</v>
      </c>
    </row>
    <row r="1417" spans="1:21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2"/>
        <v>0.18181818181818182</v>
      </c>
      <c r="P1417" s="6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>
        <v>1</v>
      </c>
      <c r="T1417" s="11">
        <f t="shared" si="136"/>
        <v>42192.467488425922</v>
      </c>
      <c r="U1417" s="11">
        <f t="shared" si="137"/>
        <v>42232.467488425922</v>
      </c>
    </row>
    <row r="1418" spans="1:21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2"/>
        <v>0</v>
      </c>
      <c r="P1418" s="6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>
        <v>1</v>
      </c>
      <c r="T1418" s="11">
        <f t="shared" si="136"/>
        <v>42299.717812499999</v>
      </c>
      <c r="U1418" s="11">
        <f t="shared" si="137"/>
        <v>42329.759479166663</v>
      </c>
    </row>
    <row r="1419" spans="1:21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2"/>
        <v>1.2222222222222223E-2</v>
      </c>
      <c r="P1419" s="6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>
        <v>1</v>
      </c>
      <c r="T1419" s="11">
        <f t="shared" si="136"/>
        <v>42231.941828703704</v>
      </c>
      <c r="U1419" s="11">
        <f t="shared" si="137"/>
        <v>42262.257638888892</v>
      </c>
    </row>
    <row r="1420" spans="1:21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2"/>
        <v>2E-3</v>
      </c>
      <c r="P1420" s="6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>
        <v>1</v>
      </c>
      <c r="T1420" s="11">
        <f t="shared" si="136"/>
        <v>42395.248078703698</v>
      </c>
      <c r="U1420" s="11">
        <f t="shared" si="137"/>
        <v>42425.248078703698</v>
      </c>
    </row>
    <row r="1421" spans="1:21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2"/>
        <v>7.0634920634920634E-2</v>
      </c>
      <c r="P1421" s="6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>
        <v>1</v>
      </c>
      <c r="T1421" s="11">
        <f t="shared" si="136"/>
        <v>42622.24790509259</v>
      </c>
      <c r="U1421" s="11">
        <f t="shared" si="137"/>
        <v>42652.24790509259</v>
      </c>
    </row>
    <row r="1422" spans="1:21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2"/>
        <v>2.7272727272727271E-2</v>
      </c>
      <c r="P1422" s="6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>
        <v>1</v>
      </c>
      <c r="T1422" s="11">
        <f t="shared" si="136"/>
        <v>42524.459328703706</v>
      </c>
      <c r="U1422" s="11">
        <f t="shared" si="137"/>
        <v>42549.459328703706</v>
      </c>
    </row>
    <row r="1423" spans="1:21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2"/>
        <v>1E-3</v>
      </c>
      <c r="P1423" s="6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>
        <v>1</v>
      </c>
      <c r="T1423" s="11">
        <f t="shared" si="136"/>
        <v>42013.707280092589</v>
      </c>
      <c r="U1423" s="11">
        <f t="shared" si="137"/>
        <v>42043.707280092589</v>
      </c>
    </row>
    <row r="1424" spans="1:21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2"/>
        <v>1.0399999999999999E-3</v>
      </c>
      <c r="P1424" s="6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>
        <v>1</v>
      </c>
      <c r="T1424" s="11">
        <f t="shared" si="136"/>
        <v>42604.031296296293</v>
      </c>
      <c r="U1424" s="11">
        <f t="shared" si="137"/>
        <v>42634.031296296293</v>
      </c>
    </row>
    <row r="1425" spans="1:21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2"/>
        <v>3.3333333333333335E-3</v>
      </c>
      <c r="P1425" s="6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>
        <v>1</v>
      </c>
      <c r="T1425" s="11">
        <f t="shared" si="136"/>
        <v>42340.151979166665</v>
      </c>
      <c r="U1425" s="11">
        <f t="shared" si="137"/>
        <v>42370.151979166665</v>
      </c>
    </row>
    <row r="1426" spans="1:21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2"/>
        <v>0.2036</v>
      </c>
      <c r="P1426" s="6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>
        <v>1</v>
      </c>
      <c r="T1426" s="11">
        <f t="shared" si="136"/>
        <v>42676.509282407402</v>
      </c>
      <c r="U1426" s="11">
        <f t="shared" si="137"/>
        <v>42689.550949074073</v>
      </c>
    </row>
    <row r="1427" spans="1:21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2"/>
        <v>0</v>
      </c>
      <c r="P1427" s="6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>
        <v>1</v>
      </c>
      <c r="T1427" s="11">
        <f t="shared" si="136"/>
        <v>42092.923136574071</v>
      </c>
      <c r="U1427" s="11">
        <f t="shared" si="137"/>
        <v>42122.923136574071</v>
      </c>
    </row>
    <row r="1428" spans="1:21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2"/>
        <v>0</v>
      </c>
      <c r="P1428" s="6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>
        <v>1</v>
      </c>
      <c r="T1428" s="11">
        <f t="shared" si="136"/>
        <v>42180.181944444441</v>
      </c>
      <c r="U1428" s="11">
        <f t="shared" si="137"/>
        <v>42240.181944444441</v>
      </c>
    </row>
    <row r="1429" spans="1:21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2"/>
        <v>8.3799999999999999E-2</v>
      </c>
      <c r="P1429" s="6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>
        <v>1</v>
      </c>
      <c r="T1429" s="11">
        <f t="shared" si="136"/>
        <v>42601.643344907403</v>
      </c>
      <c r="U1429" s="11">
        <f t="shared" si="137"/>
        <v>42631.643344907403</v>
      </c>
    </row>
    <row r="1430" spans="1:21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2"/>
        <v>4.4999999999999998E-2</v>
      </c>
      <c r="P1430" s="6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>
        <v>1</v>
      </c>
      <c r="T1430" s="11">
        <f t="shared" si="136"/>
        <v>42432.171493055554</v>
      </c>
      <c r="U1430" s="11">
        <f t="shared" si="137"/>
        <v>42462.129826388882</v>
      </c>
    </row>
    <row r="1431" spans="1:21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2"/>
        <v>0</v>
      </c>
      <c r="P1431" s="6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>
        <v>1</v>
      </c>
      <c r="T1431" s="11">
        <f t="shared" si="136"/>
        <v>42073.852337962955</v>
      </c>
      <c r="U1431" s="11">
        <f t="shared" si="137"/>
        <v>42103.852337962955</v>
      </c>
    </row>
    <row r="1432" spans="1:21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2"/>
        <v>8.0600000000000005E-2</v>
      </c>
      <c r="P1432" s="6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>
        <v>1</v>
      </c>
      <c r="T1432" s="11">
        <f t="shared" si="136"/>
        <v>41961.605185185181</v>
      </c>
      <c r="U1432" s="11">
        <f t="shared" si="137"/>
        <v>41992.605185185181</v>
      </c>
    </row>
    <row r="1433" spans="1:21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2"/>
        <v>0.31947058823529412</v>
      </c>
      <c r="P1433" s="6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>
        <v>1</v>
      </c>
      <c r="T1433" s="11">
        <f t="shared" si="136"/>
        <v>42304.002499999995</v>
      </c>
      <c r="U1433" s="11">
        <f t="shared" si="137"/>
        <v>42334.044166666667</v>
      </c>
    </row>
    <row r="1434" spans="1:21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2"/>
        <v>0</v>
      </c>
      <c r="P1434" s="6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>
        <v>1</v>
      </c>
      <c r="T1434" s="11">
        <f t="shared" si="136"/>
        <v>42175.572083333333</v>
      </c>
      <c r="U1434" s="11">
        <f t="shared" si="137"/>
        <v>42205.572083333333</v>
      </c>
    </row>
    <row r="1435" spans="1:21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2"/>
        <v>6.7083333333333328E-2</v>
      </c>
      <c r="P1435" s="6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>
        <v>1</v>
      </c>
      <c r="T1435" s="11">
        <f t="shared" si="136"/>
        <v>42673.417534722219</v>
      </c>
      <c r="U1435" s="11">
        <f t="shared" si="137"/>
        <v>42714.249999999993</v>
      </c>
    </row>
    <row r="1436" spans="1:21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2"/>
        <v>9.987804878048781E-2</v>
      </c>
      <c r="P1436" s="6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>
        <v>1</v>
      </c>
      <c r="T1436" s="11">
        <f t="shared" si="136"/>
        <v>42142.558773148143</v>
      </c>
      <c r="U1436" s="11">
        <f t="shared" si="137"/>
        <v>42163.416666666664</v>
      </c>
    </row>
    <row r="1437" spans="1:21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2"/>
        <v>1E-3</v>
      </c>
      <c r="P1437" s="6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>
        <v>1</v>
      </c>
      <c r="T1437" s="11">
        <f t="shared" si="136"/>
        <v>42258.57199074074</v>
      </c>
      <c r="U1437" s="11">
        <f t="shared" si="137"/>
        <v>42288.57199074074</v>
      </c>
    </row>
    <row r="1438" spans="1:21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2"/>
        <v>7.7000000000000002E-3</v>
      </c>
      <c r="P1438" s="6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>
        <v>1</v>
      </c>
      <c r="T1438" s="11">
        <f t="shared" si="136"/>
        <v>42391.141863425924</v>
      </c>
      <c r="U1438" s="11">
        <f t="shared" si="137"/>
        <v>42421.141863425924</v>
      </c>
    </row>
    <row r="1439" spans="1:21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2"/>
        <v>0.26900000000000002</v>
      </c>
      <c r="P1439" s="6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>
        <v>1</v>
      </c>
      <c r="T1439" s="11">
        <f t="shared" si="136"/>
        <v>41796.32336805555</v>
      </c>
      <c r="U1439" s="11">
        <f t="shared" si="137"/>
        <v>41832.999305555553</v>
      </c>
    </row>
    <row r="1440" spans="1:21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2"/>
        <v>0.03</v>
      </c>
      <c r="P1440" s="6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>
        <v>1</v>
      </c>
      <c r="T1440" s="11">
        <f t="shared" si="136"/>
        <v>42457.663182870368</v>
      </c>
      <c r="U1440" s="11">
        <f t="shared" si="137"/>
        <v>42487.371527777774</v>
      </c>
    </row>
    <row r="1441" spans="1:21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2"/>
        <v>6.6055045871559637E-2</v>
      </c>
      <c r="P1441" s="6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>
        <v>1</v>
      </c>
      <c r="T1441" s="11">
        <f t="shared" si="136"/>
        <v>42040.621539351843</v>
      </c>
      <c r="U1441" s="11">
        <f t="shared" si="137"/>
        <v>42070.621539351843</v>
      </c>
    </row>
    <row r="1442" spans="1:21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2"/>
        <v>7.6923076923076926E-5</v>
      </c>
      <c r="P1442" s="6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>
        <v>1</v>
      </c>
      <c r="T1442" s="11">
        <f t="shared" si="136"/>
        <v>42486.540081018517</v>
      </c>
      <c r="U1442" s="11">
        <f t="shared" si="137"/>
        <v>42516.540081018517</v>
      </c>
    </row>
    <row r="1443" spans="1:21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2"/>
        <v>1.1222222222222222E-2</v>
      </c>
      <c r="P1443" s="6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>
        <v>1</v>
      </c>
      <c r="T1443" s="11">
        <f t="shared" si="136"/>
        <v>42198.557511574072</v>
      </c>
      <c r="U1443" s="11">
        <f t="shared" si="137"/>
        <v>42258.557511574072</v>
      </c>
    </row>
    <row r="1444" spans="1:21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2"/>
        <v>0</v>
      </c>
      <c r="P1444" s="6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>
        <v>1</v>
      </c>
      <c r="T1444" s="11">
        <f t="shared" si="136"/>
        <v>42485.437013888884</v>
      </c>
      <c r="U1444" s="11">
        <f t="shared" si="137"/>
        <v>42515.437013888884</v>
      </c>
    </row>
    <row r="1445" spans="1:21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2"/>
        <v>0</v>
      </c>
      <c r="P1445" s="6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>
        <v>1</v>
      </c>
      <c r="T1445" s="11">
        <f t="shared" si="136"/>
        <v>42707.71769675926</v>
      </c>
      <c r="U1445" s="11">
        <f t="shared" si="137"/>
        <v>42737.71769675926</v>
      </c>
    </row>
    <row r="1446" spans="1:21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2"/>
        <v>0</v>
      </c>
      <c r="P1446" s="6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>
        <v>1</v>
      </c>
      <c r="T1446" s="11">
        <f t="shared" si="136"/>
        <v>42199.665069444447</v>
      </c>
      <c r="U1446" s="11">
        <f t="shared" si="137"/>
        <v>42259.665069444447</v>
      </c>
    </row>
    <row r="1447" spans="1:21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2"/>
        <v>0</v>
      </c>
      <c r="P1447" s="6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>
        <v>1</v>
      </c>
      <c r="T1447" s="11">
        <f t="shared" si="136"/>
        <v>42139.333969907406</v>
      </c>
      <c r="U1447" s="11">
        <f t="shared" si="137"/>
        <v>42169.333969907406</v>
      </c>
    </row>
    <row r="1448" spans="1:21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2"/>
        <v>0</v>
      </c>
      <c r="P1448" s="6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>
        <v>1</v>
      </c>
      <c r="T1448" s="11">
        <f t="shared" si="136"/>
        <v>42461.239328703705</v>
      </c>
      <c r="U1448" s="11">
        <f t="shared" si="137"/>
        <v>42481.239328703705</v>
      </c>
    </row>
    <row r="1449" spans="1:21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2"/>
        <v>1.4999999999999999E-4</v>
      </c>
      <c r="P1449" s="6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>
        <v>1</v>
      </c>
      <c r="T1449" s="11">
        <f t="shared" si="136"/>
        <v>42529.52238425926</v>
      </c>
      <c r="U1449" s="11">
        <f t="shared" si="137"/>
        <v>42559.52238425926</v>
      </c>
    </row>
    <row r="1450" spans="1:21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2"/>
        <v>0</v>
      </c>
      <c r="P1450" s="6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>
        <v>1</v>
      </c>
      <c r="T1450" s="11">
        <f t="shared" si="136"/>
        <v>42115.728217592587</v>
      </c>
      <c r="U1450" s="11">
        <f t="shared" si="137"/>
        <v>42146.017361111109</v>
      </c>
    </row>
    <row r="1451" spans="1:21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2"/>
        <v>0</v>
      </c>
      <c r="P1451" s="6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>
        <v>1</v>
      </c>
      <c r="T1451" s="11">
        <f t="shared" si="136"/>
        <v>42086.603067129625</v>
      </c>
      <c r="U1451" s="11">
        <f t="shared" si="137"/>
        <v>42134.603067129625</v>
      </c>
    </row>
    <row r="1452" spans="1:21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2"/>
        <v>1.0000000000000001E-5</v>
      </c>
      <c r="P1452" s="6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>
        <v>1</v>
      </c>
      <c r="T1452" s="11">
        <f t="shared" si="136"/>
        <v>42389.962928240733</v>
      </c>
      <c r="U1452" s="11">
        <f t="shared" si="137"/>
        <v>42419.962928240733</v>
      </c>
    </row>
    <row r="1453" spans="1:21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2"/>
        <v>1.0554089709762533E-4</v>
      </c>
      <c r="P1453" s="6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>
        <v>1</v>
      </c>
      <c r="T1453" s="11">
        <f t="shared" si="136"/>
        <v>41931.75068287037</v>
      </c>
      <c r="U1453" s="11">
        <f t="shared" si="137"/>
        <v>41961.792349537034</v>
      </c>
    </row>
    <row r="1454" spans="1:21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2"/>
        <v>0</v>
      </c>
      <c r="P1454" s="6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>
        <v>1</v>
      </c>
      <c r="T1454" s="11">
        <f t="shared" si="136"/>
        <v>41818.494942129626</v>
      </c>
      <c r="U1454" s="11">
        <f t="shared" si="137"/>
        <v>41848.494942129626</v>
      </c>
    </row>
    <row r="1455" spans="1:21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2"/>
        <v>0</v>
      </c>
      <c r="P1455" s="6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>
        <v>1</v>
      </c>
      <c r="T1455" s="11">
        <f t="shared" si="136"/>
        <v>42795.487812499996</v>
      </c>
      <c r="U1455" s="11">
        <f t="shared" si="137"/>
        <v>42840.446145833332</v>
      </c>
    </row>
    <row r="1456" spans="1:21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2"/>
        <v>8.5714285714285719E-3</v>
      </c>
      <c r="P1456" s="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>
        <v>1</v>
      </c>
      <c r="T1456" s="11">
        <f t="shared" si="136"/>
        <v>42463.658333333333</v>
      </c>
      <c r="U1456" s="11">
        <f t="shared" si="137"/>
        <v>42484.707638888889</v>
      </c>
    </row>
    <row r="1457" spans="1:21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2"/>
        <v>0.105</v>
      </c>
      <c r="P1457" s="6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>
        <v>1</v>
      </c>
      <c r="T1457" s="11">
        <f t="shared" si="136"/>
        <v>41832.46435185185</v>
      </c>
      <c r="U1457" s="11">
        <f t="shared" si="137"/>
        <v>41887.360416666663</v>
      </c>
    </row>
    <row r="1458" spans="1:21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2"/>
        <v>2.9000000000000001E-2</v>
      </c>
      <c r="P1458" s="6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>
        <v>1</v>
      </c>
      <c r="T1458" s="11">
        <f t="shared" si="136"/>
        <v>42708.460243055553</v>
      </c>
      <c r="U1458" s="11">
        <f t="shared" si="137"/>
        <v>42738.460243055553</v>
      </c>
    </row>
    <row r="1459" spans="1:21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2"/>
        <v>0</v>
      </c>
      <c r="P1459" s="6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>
        <v>1</v>
      </c>
      <c r="T1459" s="11">
        <f t="shared" si="136"/>
        <v>42289.688009259255</v>
      </c>
      <c r="U1459" s="11">
        <f t="shared" si="137"/>
        <v>42319.729675925926</v>
      </c>
    </row>
    <row r="1460" spans="1:21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2"/>
        <v>0</v>
      </c>
      <c r="P1460" s="6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>
        <v>1</v>
      </c>
      <c r="T1460" s="11">
        <f t="shared" si="136"/>
        <v>41831.49722222222</v>
      </c>
      <c r="U1460" s="11">
        <f t="shared" si="137"/>
        <v>41861.958333333328</v>
      </c>
    </row>
    <row r="1461" spans="1:21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2"/>
        <v>0</v>
      </c>
      <c r="P1461" s="6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>
        <v>1</v>
      </c>
      <c r="T1461" s="11">
        <f t="shared" si="136"/>
        <v>42311.996481481481</v>
      </c>
      <c r="U1461" s="11">
        <f t="shared" si="137"/>
        <v>42340.517361111109</v>
      </c>
    </row>
    <row r="1462" spans="1:21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2"/>
        <v>0</v>
      </c>
      <c r="P1462" s="6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>
        <v>1</v>
      </c>
      <c r="T1462" s="11">
        <f t="shared" si="136"/>
        <v>41915.688634259255</v>
      </c>
      <c r="U1462" s="11">
        <f t="shared" si="137"/>
        <v>41973.781249999993</v>
      </c>
    </row>
    <row r="1463" spans="1:21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2"/>
        <v>1.012446</v>
      </c>
      <c r="P1463" s="6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>
        <v>1</v>
      </c>
      <c r="T1463" s="11">
        <f t="shared" si="136"/>
        <v>41899.436967592592</v>
      </c>
      <c r="U1463" s="11">
        <f t="shared" si="137"/>
        <v>41932.791666666664</v>
      </c>
    </row>
    <row r="1464" spans="1:21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2"/>
        <v>1.085175</v>
      </c>
      <c r="P1464" s="6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>
        <v>1</v>
      </c>
      <c r="T1464" s="11">
        <f t="shared" si="136"/>
        <v>41344.454525462963</v>
      </c>
      <c r="U1464" s="11">
        <f t="shared" si="137"/>
        <v>41374.454525462963</v>
      </c>
    </row>
    <row r="1465" spans="1:21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2"/>
        <v>1.4766666666666666</v>
      </c>
      <c r="P1465" s="6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>
        <v>1</v>
      </c>
      <c r="T1465" s="11">
        <f t="shared" si="136"/>
        <v>41326.702986111108</v>
      </c>
      <c r="U1465" s="11">
        <f t="shared" si="137"/>
        <v>41371.661319444444</v>
      </c>
    </row>
    <row r="1466" spans="1:21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2"/>
        <v>1.6319999999999999</v>
      </c>
      <c r="P1466" s="6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>
        <v>1</v>
      </c>
      <c r="T1466" s="11">
        <f t="shared" si="136"/>
        <v>41291.453217592592</v>
      </c>
      <c r="U1466" s="11">
        <f t="shared" si="137"/>
        <v>41321.453217592592</v>
      </c>
    </row>
    <row r="1467" spans="1:21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2"/>
        <v>4.5641449999999999</v>
      </c>
      <c r="P1467" s="6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>
        <v>1</v>
      </c>
      <c r="T1467" s="11">
        <f t="shared" si="136"/>
        <v>40959.526064814811</v>
      </c>
      <c r="U1467" s="11">
        <f t="shared" si="137"/>
        <v>40989.916666666664</v>
      </c>
    </row>
    <row r="1468" spans="1:21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2"/>
        <v>1.0787731249999999</v>
      </c>
      <c r="P1468" s="6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>
        <v>1</v>
      </c>
      <c r="T1468" s="11">
        <f t="shared" si="136"/>
        <v>42339.963726851849</v>
      </c>
      <c r="U1468" s="11">
        <f t="shared" si="137"/>
        <v>42380.999999999993</v>
      </c>
    </row>
    <row r="1469" spans="1:21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2"/>
        <v>1.1508</v>
      </c>
      <c r="P1469" s="6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>
        <v>1</v>
      </c>
      <c r="T1469" s="11">
        <f t="shared" si="136"/>
        <v>40933.593576388885</v>
      </c>
      <c r="U1469" s="11">
        <f t="shared" si="137"/>
        <v>40993.55190972222</v>
      </c>
    </row>
    <row r="1470" spans="1:21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2"/>
        <v>1.0236842105263158</v>
      </c>
      <c r="P1470" s="6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>
        <v>1</v>
      </c>
      <c r="T1470" s="11">
        <f t="shared" si="136"/>
        <v>40645.806122685186</v>
      </c>
      <c r="U1470" s="11">
        <f t="shared" si="137"/>
        <v>40705.806122685186</v>
      </c>
    </row>
    <row r="1471" spans="1:21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2"/>
        <v>1.0842485875706214</v>
      </c>
      <c r="P1471" s="6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>
        <v>1</v>
      </c>
      <c r="T1471" s="11">
        <f t="shared" si="136"/>
        <v>41290.390150462961</v>
      </c>
      <c r="U1471" s="11">
        <f t="shared" si="137"/>
        <v>41320.390150462961</v>
      </c>
    </row>
    <row r="1472" spans="1:21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2"/>
        <v>1.2513333333333334</v>
      </c>
      <c r="P1472" s="6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>
        <v>1</v>
      </c>
      <c r="T1472" s="11">
        <f t="shared" si="136"/>
        <v>41250.618784722217</v>
      </c>
      <c r="U1472" s="11">
        <f t="shared" si="137"/>
        <v>41271.618784722217</v>
      </c>
    </row>
    <row r="1473" spans="1:21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2"/>
        <v>1.03840625</v>
      </c>
      <c r="P1473" s="6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>
        <v>1</v>
      </c>
      <c r="T1473" s="11">
        <f t="shared" si="136"/>
        <v>42073.749236111107</v>
      </c>
      <c r="U1473" s="11">
        <f t="shared" si="137"/>
        <v>42103.749236111107</v>
      </c>
    </row>
    <row r="1474" spans="1:21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2"/>
        <v>1.3870400000000001</v>
      </c>
      <c r="P1474" s="6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>
        <v>1</v>
      </c>
      <c r="T1474" s="11">
        <f t="shared" si="136"/>
        <v>41533.33452546296</v>
      </c>
      <c r="U1474" s="11">
        <f t="shared" si="137"/>
        <v>41563.33452546296</v>
      </c>
    </row>
    <row r="1475" spans="1:21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38">E1475/D1475</f>
        <v>1.20516</v>
      </c>
      <c r="P1475" s="6">
        <f t="shared" ref="P1475:P1538" si="139">E1475/L1475</f>
        <v>38.462553191489363</v>
      </c>
      <c r="Q1475" t="str">
        <f t="shared" ref="Q1475:Q1538" si="140">LEFT(N1475,FIND("/",N1475)-1)</f>
        <v>publishing</v>
      </c>
      <c r="R1475" t="str">
        <f t="shared" ref="R1475:R1538" si="141">RIGHT(N1475,LEN(N1475)-FIND("/",N1475))</f>
        <v>radio &amp; podcasts</v>
      </c>
      <c r="S1475">
        <v>1</v>
      </c>
      <c r="T1475" s="11">
        <f t="shared" ref="T1475:T1538" si="142">(((J1475/60)/60)/24)+DATE(1970,1,1)+(-5/24)</f>
        <v>40939.771284722221</v>
      </c>
      <c r="U1475" s="11">
        <f t="shared" ref="U1475:U1538" si="143">(((I1475/60)/60)/24)+DATE(1970,1,1)+(-5/24)</f>
        <v>40969.771284722221</v>
      </c>
    </row>
    <row r="1476" spans="1:21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38"/>
        <v>1.1226666666666667</v>
      </c>
      <c r="P1476" s="6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>
        <v>1</v>
      </c>
      <c r="T1476" s="11">
        <f t="shared" si="142"/>
        <v>41500.519583333327</v>
      </c>
      <c r="U1476" s="11">
        <f t="shared" si="143"/>
        <v>41530.519583333327</v>
      </c>
    </row>
    <row r="1477" spans="1:21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38"/>
        <v>1.8866966666666667</v>
      </c>
      <c r="P1477" s="6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>
        <v>1</v>
      </c>
      <c r="T1477" s="11">
        <f t="shared" si="142"/>
        <v>41960.514618055553</v>
      </c>
      <c r="U1477" s="11">
        <f t="shared" si="143"/>
        <v>41992.999305555553</v>
      </c>
    </row>
    <row r="1478" spans="1:21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38"/>
        <v>6.6155466666666669</v>
      </c>
      <c r="P1478" s="6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>
        <v>1</v>
      </c>
      <c r="T1478" s="11">
        <f t="shared" si="142"/>
        <v>40765.833587962959</v>
      </c>
      <c r="U1478" s="11">
        <f t="shared" si="143"/>
        <v>40795.833587962959</v>
      </c>
    </row>
    <row r="1479" spans="1:21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38"/>
        <v>1.1131</v>
      </c>
      <c r="P1479" s="6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>
        <v>1</v>
      </c>
      <c r="T1479" s="11">
        <f t="shared" si="142"/>
        <v>40840.407453703701</v>
      </c>
      <c r="U1479" s="11">
        <f t="shared" si="143"/>
        <v>40899.916666666664</v>
      </c>
    </row>
    <row r="1480" spans="1:21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38"/>
        <v>11.8161422</v>
      </c>
      <c r="P1480" s="6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>
        <v>1</v>
      </c>
      <c r="T1480" s="11">
        <f t="shared" si="142"/>
        <v>41394.663344907407</v>
      </c>
      <c r="U1480" s="11">
        <f t="shared" si="143"/>
        <v>41408.663344907407</v>
      </c>
    </row>
    <row r="1481" spans="1:21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38"/>
        <v>1.37375</v>
      </c>
      <c r="P1481" s="6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>
        <v>1</v>
      </c>
      <c r="T1481" s="11">
        <f t="shared" si="142"/>
        <v>41754.536909722221</v>
      </c>
      <c r="U1481" s="11">
        <f t="shared" si="143"/>
        <v>41768.957638888889</v>
      </c>
    </row>
    <row r="1482" spans="1:21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38"/>
        <v>1.170404</v>
      </c>
      <c r="P1482" s="6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>
        <v>1</v>
      </c>
      <c r="T1482" s="11">
        <f t="shared" si="142"/>
        <v>41464.725682870368</v>
      </c>
      <c r="U1482" s="11">
        <f t="shared" si="143"/>
        <v>41481.5</v>
      </c>
    </row>
    <row r="1483" spans="1:21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38"/>
        <v>2.1000000000000001E-2</v>
      </c>
      <c r="P1483" s="6">
        <f t="shared" si="139"/>
        <v>17.5</v>
      </c>
      <c r="Q1483" t="str">
        <f t="shared" si="140"/>
        <v>publishing</v>
      </c>
      <c r="R1483" t="str">
        <f t="shared" si="141"/>
        <v>fiction</v>
      </c>
      <c r="S1483">
        <v>1</v>
      </c>
      <c r="T1483" s="11">
        <f t="shared" si="142"/>
        <v>41550.714641203704</v>
      </c>
      <c r="U1483" s="11">
        <f t="shared" si="143"/>
        <v>41580.714641203704</v>
      </c>
    </row>
    <row r="1484" spans="1:21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38"/>
        <v>1E-3</v>
      </c>
      <c r="P1484" s="6">
        <f t="shared" si="139"/>
        <v>5</v>
      </c>
      <c r="Q1484" t="str">
        <f t="shared" si="140"/>
        <v>publishing</v>
      </c>
      <c r="R1484" t="str">
        <f t="shared" si="141"/>
        <v>fiction</v>
      </c>
      <c r="S1484">
        <v>1</v>
      </c>
      <c r="T1484" s="11">
        <f t="shared" si="142"/>
        <v>41136.649722222224</v>
      </c>
      <c r="U1484" s="11">
        <f t="shared" si="143"/>
        <v>41159.118749999994</v>
      </c>
    </row>
    <row r="1485" spans="1:21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38"/>
        <v>7.1428571428571426E-3</v>
      </c>
      <c r="P1485" s="6">
        <f t="shared" si="139"/>
        <v>25</v>
      </c>
      <c r="Q1485" t="str">
        <f t="shared" si="140"/>
        <v>publishing</v>
      </c>
      <c r="R1485" t="str">
        <f t="shared" si="141"/>
        <v>fiction</v>
      </c>
      <c r="S1485">
        <v>1</v>
      </c>
      <c r="T1485" s="11">
        <f t="shared" si="142"/>
        <v>42547.984664351847</v>
      </c>
      <c r="U1485" s="11">
        <f t="shared" si="143"/>
        <v>42572.984664351847</v>
      </c>
    </row>
    <row r="1486" spans="1:21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38"/>
        <v>0</v>
      </c>
      <c r="P1486" s="6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>
        <v>1</v>
      </c>
      <c r="T1486" s="11">
        <f t="shared" si="142"/>
        <v>41052.992627314808</v>
      </c>
      <c r="U1486" s="11">
        <f t="shared" si="143"/>
        <v>41111.410416666666</v>
      </c>
    </row>
    <row r="1487" spans="1:21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38"/>
        <v>2.2388059701492536E-2</v>
      </c>
      <c r="P1487" s="6">
        <f t="shared" si="139"/>
        <v>50</v>
      </c>
      <c r="Q1487" t="str">
        <f t="shared" si="140"/>
        <v>publishing</v>
      </c>
      <c r="R1487" t="str">
        <f t="shared" si="141"/>
        <v>fiction</v>
      </c>
      <c r="S1487">
        <v>1</v>
      </c>
      <c r="T1487" s="11">
        <f t="shared" si="142"/>
        <v>42130.587650462963</v>
      </c>
      <c r="U1487" s="11">
        <f t="shared" si="143"/>
        <v>42175.587650462963</v>
      </c>
    </row>
    <row r="1488" spans="1:21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38"/>
        <v>2.3999999999999998E-3</v>
      </c>
      <c r="P1488" s="6">
        <f t="shared" si="139"/>
        <v>16</v>
      </c>
      <c r="Q1488" t="str">
        <f t="shared" si="140"/>
        <v>publishing</v>
      </c>
      <c r="R1488" t="str">
        <f t="shared" si="141"/>
        <v>fiction</v>
      </c>
      <c r="S1488">
        <v>1</v>
      </c>
      <c r="T1488" s="11">
        <f t="shared" si="142"/>
        <v>42031.960196759253</v>
      </c>
      <c r="U1488" s="11">
        <f t="shared" si="143"/>
        <v>42061.960196759253</v>
      </c>
    </row>
    <row r="1489" spans="1:21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38"/>
        <v>0</v>
      </c>
      <c r="P1489" s="6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>
        <v>1</v>
      </c>
      <c r="T1489" s="11">
        <f t="shared" si="142"/>
        <v>42554.709155092591</v>
      </c>
      <c r="U1489" s="11">
        <f t="shared" si="143"/>
        <v>42584.709155092591</v>
      </c>
    </row>
    <row r="1490" spans="1:21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38"/>
        <v>2.4E-2</v>
      </c>
      <c r="P1490" s="6">
        <f t="shared" si="139"/>
        <v>60</v>
      </c>
      <c r="Q1490" t="str">
        <f t="shared" si="140"/>
        <v>publishing</v>
      </c>
      <c r="R1490" t="str">
        <f t="shared" si="141"/>
        <v>fiction</v>
      </c>
      <c r="S1490">
        <v>1</v>
      </c>
      <c r="T1490" s="11">
        <f t="shared" si="142"/>
        <v>41614.354861111111</v>
      </c>
      <c r="U1490" s="11">
        <f t="shared" si="143"/>
        <v>41644.354861111111</v>
      </c>
    </row>
    <row r="1491" spans="1:21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38"/>
        <v>0</v>
      </c>
      <c r="P1491" s="6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>
        <v>1</v>
      </c>
      <c r="T1491" s="11">
        <f t="shared" si="142"/>
        <v>41198.403379629628</v>
      </c>
      <c r="U1491" s="11">
        <f t="shared" si="143"/>
        <v>41228.445046296292</v>
      </c>
    </row>
    <row r="1492" spans="1:21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38"/>
        <v>0.30862068965517242</v>
      </c>
      <c r="P1492" s="6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>
        <v>1</v>
      </c>
      <c r="T1492" s="11">
        <f t="shared" si="142"/>
        <v>41520.352708333332</v>
      </c>
      <c r="U1492" s="11">
        <f t="shared" si="143"/>
        <v>41549.352708333332</v>
      </c>
    </row>
    <row r="1493" spans="1:21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38"/>
        <v>8.3333333333333329E-2</v>
      </c>
      <c r="P1493" s="6">
        <f t="shared" si="139"/>
        <v>100</v>
      </c>
      <c r="Q1493" t="str">
        <f t="shared" si="140"/>
        <v>publishing</v>
      </c>
      <c r="R1493" t="str">
        <f t="shared" si="141"/>
        <v>fiction</v>
      </c>
      <c r="S1493">
        <v>1</v>
      </c>
      <c r="T1493" s="11">
        <f t="shared" si="142"/>
        <v>41991.505127314813</v>
      </c>
      <c r="U1493" s="11">
        <f t="shared" si="143"/>
        <v>42050.443055555552</v>
      </c>
    </row>
    <row r="1494" spans="1:21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38"/>
        <v>7.4999999999999997E-3</v>
      </c>
      <c r="P1494" s="6">
        <f t="shared" si="139"/>
        <v>15</v>
      </c>
      <c r="Q1494" t="str">
        <f t="shared" si="140"/>
        <v>publishing</v>
      </c>
      <c r="R1494" t="str">
        <f t="shared" si="141"/>
        <v>fiction</v>
      </c>
      <c r="S1494">
        <v>1</v>
      </c>
      <c r="T1494" s="11">
        <f t="shared" si="142"/>
        <v>40682.676458333335</v>
      </c>
      <c r="U1494" s="11">
        <f t="shared" si="143"/>
        <v>40712.676458333335</v>
      </c>
    </row>
    <row r="1495" spans="1:21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38"/>
        <v>0</v>
      </c>
      <c r="P1495" s="6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>
        <v>1</v>
      </c>
      <c r="T1495" s="11">
        <f t="shared" si="142"/>
        <v>41411.658275462964</v>
      </c>
      <c r="U1495" s="11">
        <f t="shared" si="143"/>
        <v>41441.658275462964</v>
      </c>
    </row>
    <row r="1496" spans="1:21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38"/>
        <v>8.8999999999999996E-2</v>
      </c>
      <c r="P1496" s="6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>
        <v>1</v>
      </c>
      <c r="T1496" s="11">
        <f t="shared" si="142"/>
        <v>42067.514039351845</v>
      </c>
      <c r="U1496" s="11">
        <f t="shared" si="143"/>
        <v>42097.443055555552</v>
      </c>
    </row>
    <row r="1497" spans="1:21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38"/>
        <v>0</v>
      </c>
      <c r="P1497" s="6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>
        <v>1</v>
      </c>
      <c r="T1497" s="11">
        <f t="shared" si="142"/>
        <v>40752.581377314811</v>
      </c>
      <c r="U1497" s="11">
        <f t="shared" si="143"/>
        <v>40782.581377314811</v>
      </c>
    </row>
    <row r="1498" spans="1:21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38"/>
        <v>0</v>
      </c>
      <c r="P1498" s="6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>
        <v>1</v>
      </c>
      <c r="T1498" s="11">
        <f t="shared" si="142"/>
        <v>41838.266886574071</v>
      </c>
      <c r="U1498" s="11">
        <f t="shared" si="143"/>
        <v>41898.266886574071</v>
      </c>
    </row>
    <row r="1499" spans="1:21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38"/>
        <v>6.666666666666667E-5</v>
      </c>
      <c r="P1499" s="6">
        <f t="shared" si="139"/>
        <v>1</v>
      </c>
      <c r="Q1499" t="str">
        <f t="shared" si="140"/>
        <v>publishing</v>
      </c>
      <c r="R1499" t="str">
        <f t="shared" si="141"/>
        <v>fiction</v>
      </c>
      <c r="S1499">
        <v>1</v>
      </c>
      <c r="T1499" s="11">
        <f t="shared" si="142"/>
        <v>41444.434282407405</v>
      </c>
      <c r="U1499" s="11">
        <f t="shared" si="143"/>
        <v>41486.613194444442</v>
      </c>
    </row>
    <row r="1500" spans="1:21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38"/>
        <v>1.9E-2</v>
      </c>
      <c r="P1500" s="6">
        <f t="shared" si="139"/>
        <v>19</v>
      </c>
      <c r="Q1500" t="str">
        <f t="shared" si="140"/>
        <v>publishing</v>
      </c>
      <c r="R1500" t="str">
        <f t="shared" si="141"/>
        <v>fiction</v>
      </c>
      <c r="S1500">
        <v>1</v>
      </c>
      <c r="T1500" s="11">
        <f t="shared" si="142"/>
        <v>41840.775208333333</v>
      </c>
      <c r="U1500" s="11">
        <f t="shared" si="143"/>
        <v>41885.775208333333</v>
      </c>
    </row>
    <row r="1501" spans="1:21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38"/>
        <v>2.5000000000000001E-3</v>
      </c>
      <c r="P1501" s="6">
        <f t="shared" si="139"/>
        <v>5</v>
      </c>
      <c r="Q1501" t="str">
        <f t="shared" si="140"/>
        <v>publishing</v>
      </c>
      <c r="R1501" t="str">
        <f t="shared" si="141"/>
        <v>fiction</v>
      </c>
      <c r="S1501">
        <v>1</v>
      </c>
      <c r="T1501" s="11">
        <f t="shared" si="142"/>
        <v>42526.798993055556</v>
      </c>
      <c r="U1501" s="11">
        <f t="shared" si="143"/>
        <v>42586.798993055556</v>
      </c>
    </row>
    <row r="1502" spans="1:21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38"/>
        <v>0.25035714285714283</v>
      </c>
      <c r="P1502" s="6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>
        <v>1</v>
      </c>
      <c r="T1502" s="11">
        <f t="shared" si="142"/>
        <v>41365.69626157407</v>
      </c>
      <c r="U1502" s="11">
        <f t="shared" si="143"/>
        <v>41395.69626157407</v>
      </c>
    </row>
    <row r="1503" spans="1:21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38"/>
        <v>1.6633076923076924</v>
      </c>
      <c r="P1503" s="6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>
        <v>1</v>
      </c>
      <c r="T1503" s="11">
        <f t="shared" si="142"/>
        <v>42163.3752662037</v>
      </c>
      <c r="U1503" s="11">
        <f t="shared" si="143"/>
        <v>42193.3752662037</v>
      </c>
    </row>
    <row r="1504" spans="1:21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38"/>
        <v>1.0144545454545455</v>
      </c>
      <c r="P1504" s="6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>
        <v>1</v>
      </c>
      <c r="T1504" s="11">
        <f t="shared" si="142"/>
        <v>42426.33425925926</v>
      </c>
      <c r="U1504" s="11">
        <f t="shared" si="143"/>
        <v>42454.708333333336</v>
      </c>
    </row>
    <row r="1505" spans="1:21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38"/>
        <v>1.0789146666666667</v>
      </c>
      <c r="P1505" s="6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>
        <v>1</v>
      </c>
      <c r="T1505" s="11">
        <f t="shared" si="142"/>
        <v>42606.13890046296</v>
      </c>
      <c r="U1505" s="11">
        <f t="shared" si="143"/>
        <v>42666.13890046296</v>
      </c>
    </row>
    <row r="1506" spans="1:21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38"/>
        <v>2.7793846153846156</v>
      </c>
      <c r="P1506" s="6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>
        <v>1</v>
      </c>
      <c r="T1506" s="11">
        <f t="shared" si="142"/>
        <v>41772.44935185185</v>
      </c>
      <c r="U1506" s="11">
        <f t="shared" si="143"/>
        <v>41800.147916666661</v>
      </c>
    </row>
    <row r="1507" spans="1:21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38"/>
        <v>1.0358125</v>
      </c>
      <c r="P1507" s="6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>
        <v>1</v>
      </c>
      <c r="T1507" s="11">
        <f t="shared" si="142"/>
        <v>42414.234988425924</v>
      </c>
      <c r="U1507" s="11">
        <f t="shared" si="143"/>
        <v>42451.625694444439</v>
      </c>
    </row>
    <row r="1508" spans="1:21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38"/>
        <v>1.1140000000000001</v>
      </c>
      <c r="P1508" s="6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>
        <v>1</v>
      </c>
      <c r="T1508" s="11">
        <f t="shared" si="142"/>
        <v>41814.577592592592</v>
      </c>
      <c r="U1508" s="11">
        <f t="shared" si="143"/>
        <v>41844.577592592592</v>
      </c>
    </row>
    <row r="1509" spans="1:21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38"/>
        <v>2.15</v>
      </c>
      <c r="P1509" s="6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>
        <v>1</v>
      </c>
      <c r="T1509" s="11">
        <f t="shared" si="142"/>
        <v>40254.242002314815</v>
      </c>
      <c r="U1509" s="11">
        <f t="shared" si="143"/>
        <v>40313.131944444445</v>
      </c>
    </row>
    <row r="1510" spans="1:21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38"/>
        <v>1.1076216216216217</v>
      </c>
      <c r="P1510" s="6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>
        <v>1</v>
      </c>
      <c r="T1510" s="11">
        <f t="shared" si="142"/>
        <v>41786.406030092592</v>
      </c>
      <c r="U1510" s="11">
        <f t="shared" si="143"/>
        <v>41817.406030092592</v>
      </c>
    </row>
    <row r="1511" spans="1:21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38"/>
        <v>1.2364125714285714</v>
      </c>
      <c r="P1511" s="6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>
        <v>1</v>
      </c>
      <c r="T1511" s="11">
        <f t="shared" si="142"/>
        <v>42751.325057870366</v>
      </c>
      <c r="U1511" s="11">
        <f t="shared" si="143"/>
        <v>42780.749305555553</v>
      </c>
    </row>
    <row r="1512" spans="1:21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38"/>
        <v>1.0103500000000001</v>
      </c>
      <c r="P1512" s="6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>
        <v>1</v>
      </c>
      <c r="T1512" s="11">
        <f t="shared" si="142"/>
        <v>41809.176828703698</v>
      </c>
      <c r="U1512" s="11">
        <f t="shared" si="143"/>
        <v>41839.176828703698</v>
      </c>
    </row>
    <row r="1513" spans="1:21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38"/>
        <v>1.1179285714285714</v>
      </c>
      <c r="P1513" s="6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>
        <v>1</v>
      </c>
      <c r="T1513" s="11">
        <f t="shared" si="142"/>
        <v>42296.375046296293</v>
      </c>
      <c r="U1513" s="11">
        <f t="shared" si="143"/>
        <v>42326.416712962957</v>
      </c>
    </row>
    <row r="1514" spans="1:21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38"/>
        <v>5.5877142857142861</v>
      </c>
      <c r="P1514" s="6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>
        <v>1</v>
      </c>
      <c r="T1514" s="11">
        <f t="shared" si="142"/>
        <v>42741.476145833331</v>
      </c>
      <c r="U1514" s="11">
        <f t="shared" si="143"/>
        <v>42771.476145833331</v>
      </c>
    </row>
    <row r="1515" spans="1:21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38"/>
        <v>1.5001875</v>
      </c>
      <c r="P1515" s="6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>
        <v>1</v>
      </c>
      <c r="T1515" s="11">
        <f t="shared" si="142"/>
        <v>41806.42900462963</v>
      </c>
      <c r="U1515" s="11">
        <f t="shared" si="143"/>
        <v>41836.42900462963</v>
      </c>
    </row>
    <row r="1516" spans="1:21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38"/>
        <v>1.0647599999999999</v>
      </c>
      <c r="P1516" s="6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>
        <v>1</v>
      </c>
      <c r="T1516" s="11">
        <f t="shared" si="142"/>
        <v>42234.389351851853</v>
      </c>
      <c r="U1516" s="11">
        <f t="shared" si="143"/>
        <v>42274.389351851853</v>
      </c>
    </row>
    <row r="1517" spans="1:21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38"/>
        <v>1.57189</v>
      </c>
      <c r="P1517" s="6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>
        <v>1</v>
      </c>
      <c r="T1517" s="11">
        <f t="shared" si="142"/>
        <v>42415.04510416666</v>
      </c>
      <c r="U1517" s="11">
        <f t="shared" si="143"/>
        <v>42445.003437499996</v>
      </c>
    </row>
    <row r="1518" spans="1:21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38"/>
        <v>1.0865882352941176</v>
      </c>
      <c r="P1518" s="6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>
        <v>1</v>
      </c>
      <c r="T1518" s="11">
        <f t="shared" si="142"/>
        <v>42619.258009259262</v>
      </c>
      <c r="U1518" s="11">
        <f t="shared" si="143"/>
        <v>42649.374999999993</v>
      </c>
    </row>
    <row r="1519" spans="1:21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38"/>
        <v>1.6197999999999999</v>
      </c>
      <c r="P1519" s="6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>
        <v>1</v>
      </c>
      <c r="T1519" s="11">
        <f t="shared" si="142"/>
        <v>41948.358252314814</v>
      </c>
      <c r="U1519" s="11">
        <f t="shared" si="143"/>
        <v>41979.041666666664</v>
      </c>
    </row>
    <row r="1520" spans="1:21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38"/>
        <v>2.0536666666666665</v>
      </c>
      <c r="P1520" s="6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>
        <v>1</v>
      </c>
      <c r="T1520" s="11">
        <f t="shared" si="142"/>
        <v>41760.611712962964</v>
      </c>
      <c r="U1520" s="11">
        <f t="shared" si="143"/>
        <v>41790.611712962964</v>
      </c>
    </row>
    <row r="1521" spans="1:21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38"/>
        <v>1.033638888888889</v>
      </c>
      <c r="P1521" s="6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>
        <v>1</v>
      </c>
      <c r="T1521" s="11">
        <f t="shared" si="142"/>
        <v>41782.533368055556</v>
      </c>
      <c r="U1521" s="11">
        <f t="shared" si="143"/>
        <v>41810.707638888889</v>
      </c>
    </row>
    <row r="1522" spans="1:21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38"/>
        <v>1.0347222222222223</v>
      </c>
      <c r="P1522" s="6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>
        <v>1</v>
      </c>
      <c r="T1522" s="11">
        <f t="shared" si="142"/>
        <v>41955.649456018517</v>
      </c>
      <c r="U1522" s="11">
        <f t="shared" si="143"/>
        <v>41991.958333333336</v>
      </c>
    </row>
    <row r="1523" spans="1:21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38"/>
        <v>1.0681333333333334</v>
      </c>
      <c r="P1523" s="6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>
        <v>1</v>
      </c>
      <c r="T1523" s="11">
        <f t="shared" si="142"/>
        <v>42492.959386574068</v>
      </c>
      <c r="U1523" s="11">
        <f t="shared" si="143"/>
        <v>42527.959386574068</v>
      </c>
    </row>
    <row r="1524" spans="1:21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38"/>
        <v>1.3896574712643677</v>
      </c>
      <c r="P1524" s="6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>
        <v>1</v>
      </c>
      <c r="T1524" s="11">
        <f t="shared" si="142"/>
        <v>41899.621979166666</v>
      </c>
      <c r="U1524" s="11">
        <f t="shared" si="143"/>
        <v>41929.621979166666</v>
      </c>
    </row>
    <row r="1525" spans="1:21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38"/>
        <v>1.2484324324324325</v>
      </c>
      <c r="P1525" s="6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>
        <v>1</v>
      </c>
      <c r="T1525" s="11">
        <f t="shared" si="142"/>
        <v>41964.543009259258</v>
      </c>
      <c r="U1525" s="11">
        <f t="shared" si="143"/>
        <v>41995.791666666664</v>
      </c>
    </row>
    <row r="1526" spans="1:21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38"/>
        <v>2.0699999999999998</v>
      </c>
      <c r="P1526" s="6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>
        <v>1</v>
      </c>
      <c r="T1526" s="11">
        <f t="shared" si="142"/>
        <v>42756.292708333327</v>
      </c>
      <c r="U1526" s="11">
        <f t="shared" si="143"/>
        <v>42786.292708333327</v>
      </c>
    </row>
    <row r="1527" spans="1:21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38"/>
        <v>1.7400576923076922</v>
      </c>
      <c r="P1527" s="6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>
        <v>1</v>
      </c>
      <c r="T1527" s="11">
        <f t="shared" si="142"/>
        <v>42570.494652777772</v>
      </c>
      <c r="U1527" s="11">
        <f t="shared" si="143"/>
        <v>42600.494652777772</v>
      </c>
    </row>
    <row r="1528" spans="1:21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38"/>
        <v>1.2032608695652174</v>
      </c>
      <c r="P1528" s="6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>
        <v>1</v>
      </c>
      <c r="T1528" s="11">
        <f t="shared" si="142"/>
        <v>42339.067673611113</v>
      </c>
      <c r="U1528" s="11">
        <f t="shared" si="143"/>
        <v>42388.067673611113</v>
      </c>
    </row>
    <row r="1529" spans="1:21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38"/>
        <v>1.1044428571428573</v>
      </c>
      <c r="P1529" s="6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>
        <v>1</v>
      </c>
      <c r="T1529" s="11">
        <f t="shared" si="142"/>
        <v>42780.392199074071</v>
      </c>
      <c r="U1529" s="11">
        <f t="shared" si="143"/>
        <v>42808.350532407399</v>
      </c>
    </row>
    <row r="1530" spans="1:21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38"/>
        <v>2.8156666666666665</v>
      </c>
      <c r="P1530" s="6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>
        <v>1</v>
      </c>
      <c r="T1530" s="11">
        <f t="shared" si="142"/>
        <v>42736.524560185186</v>
      </c>
      <c r="U1530" s="11">
        <f t="shared" si="143"/>
        <v>42766.791666666664</v>
      </c>
    </row>
    <row r="1531" spans="1:21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38"/>
        <v>1.0067894736842105</v>
      </c>
      <c r="P1531" s="6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>
        <v>1</v>
      </c>
      <c r="T1531" s="11">
        <f t="shared" si="142"/>
        <v>42052.420370370368</v>
      </c>
      <c r="U1531" s="11">
        <f t="shared" si="143"/>
        <v>42082.378703703704</v>
      </c>
    </row>
    <row r="1532" spans="1:21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38"/>
        <v>1.3482571428571428</v>
      </c>
      <c r="P1532" s="6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>
        <v>1</v>
      </c>
      <c r="T1532" s="11">
        <f t="shared" si="142"/>
        <v>42275.558969907412</v>
      </c>
      <c r="U1532" s="11">
        <f t="shared" si="143"/>
        <v>42300.558969907412</v>
      </c>
    </row>
    <row r="1533" spans="1:21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38"/>
        <v>1.7595744680851064</v>
      </c>
      <c r="P1533" s="6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>
        <v>1</v>
      </c>
      <c r="T1533" s="11">
        <f t="shared" si="142"/>
        <v>41941.594050925924</v>
      </c>
      <c r="U1533" s="11">
        <f t="shared" si="143"/>
        <v>41973.916666666664</v>
      </c>
    </row>
    <row r="1534" spans="1:21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38"/>
        <v>4.8402000000000003</v>
      </c>
      <c r="P1534" s="6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>
        <v>1</v>
      </c>
      <c r="T1534" s="11">
        <f t="shared" si="142"/>
        <v>42391.266956018517</v>
      </c>
      <c r="U1534" s="11">
        <f t="shared" si="143"/>
        <v>42415.416666666664</v>
      </c>
    </row>
    <row r="1535" spans="1:21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38"/>
        <v>1.4514</v>
      </c>
      <c r="P1535" s="6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>
        <v>1</v>
      </c>
      <c r="T1535" s="11">
        <f t="shared" si="142"/>
        <v>42442.793715277774</v>
      </c>
      <c r="U1535" s="11">
        <f t="shared" si="143"/>
        <v>42491.957638888889</v>
      </c>
    </row>
    <row r="1536" spans="1:21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38"/>
        <v>4.1773333333333333</v>
      </c>
      <c r="P1536" s="6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>
        <v>1</v>
      </c>
      <c r="T1536" s="11">
        <f t="shared" si="142"/>
        <v>42221.465995370374</v>
      </c>
      <c r="U1536" s="11">
        <f t="shared" si="143"/>
        <v>42251.465995370374</v>
      </c>
    </row>
    <row r="1537" spans="1:21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38"/>
        <v>1.3242499999999999</v>
      </c>
      <c r="P1537" s="6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>
        <v>1</v>
      </c>
      <c r="T1537" s="11">
        <f t="shared" si="142"/>
        <v>42484.620729166665</v>
      </c>
      <c r="U1537" s="11">
        <f t="shared" si="143"/>
        <v>42513.708333333336</v>
      </c>
    </row>
    <row r="1538" spans="1:21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38"/>
        <v>2.5030841666666666</v>
      </c>
      <c r="P1538" s="6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>
        <v>1</v>
      </c>
      <c r="T1538" s="11">
        <f t="shared" si="142"/>
        <v>42213.593865740739</v>
      </c>
      <c r="U1538" s="11">
        <f t="shared" si="143"/>
        <v>42243.593865740739</v>
      </c>
    </row>
    <row r="1539" spans="1:21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4">E1539/D1539</f>
        <v>1.7989999999999999</v>
      </c>
      <c r="P1539" s="6">
        <f t="shared" ref="P1539:P1602" si="145">E1539/L1539</f>
        <v>96.375</v>
      </c>
      <c r="Q1539" t="str">
        <f t="shared" ref="Q1539:Q1602" si="146">LEFT(N1539,FIND("/",N1539)-1)</f>
        <v>photography</v>
      </c>
      <c r="R1539" t="str">
        <f t="shared" ref="R1539:R1602" si="147">RIGHT(N1539,LEN(N1539)-FIND("/",N1539))</f>
        <v>photobooks</v>
      </c>
      <c r="S1539">
        <v>1</v>
      </c>
      <c r="T1539" s="11">
        <f t="shared" ref="T1539:T1602" si="148">(((J1539/60)/60)/24)+DATE(1970,1,1)+(-5/24)</f>
        <v>42552.106793981475</v>
      </c>
      <c r="U1539" s="11">
        <f t="shared" ref="U1539:U1602" si="149">(((I1539/60)/60)/24)+DATE(1970,1,1)+(-5/24)</f>
        <v>42588.541666666664</v>
      </c>
    </row>
    <row r="1540" spans="1:21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4"/>
        <v>1.0262857142857142</v>
      </c>
      <c r="P1540" s="6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>
        <v>1</v>
      </c>
      <c r="T1540" s="11">
        <f t="shared" si="148"/>
        <v>41981.57372685185</v>
      </c>
      <c r="U1540" s="11">
        <f t="shared" si="149"/>
        <v>42026.57372685185</v>
      </c>
    </row>
    <row r="1541" spans="1:21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4"/>
        <v>1.359861</v>
      </c>
      <c r="P1541" s="6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>
        <v>1</v>
      </c>
      <c r="T1541" s="11">
        <f t="shared" si="148"/>
        <v>42705.710868055547</v>
      </c>
      <c r="U1541" s="11">
        <f t="shared" si="149"/>
        <v>42738.710868055547</v>
      </c>
    </row>
    <row r="1542" spans="1:21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4"/>
        <v>1.1786666666666668</v>
      </c>
      <c r="P1542" s="6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>
        <v>1</v>
      </c>
      <c r="T1542" s="11">
        <f t="shared" si="148"/>
        <v>41938.798796296294</v>
      </c>
      <c r="U1542" s="11">
        <f t="shared" si="149"/>
        <v>41968.843749999993</v>
      </c>
    </row>
    <row r="1543" spans="1:21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4"/>
        <v>3.3333333333333332E-4</v>
      </c>
      <c r="P1543" s="6">
        <f t="shared" si="145"/>
        <v>3</v>
      </c>
      <c r="Q1543" t="str">
        <f t="shared" si="146"/>
        <v>photography</v>
      </c>
      <c r="R1543" t="str">
        <f t="shared" si="147"/>
        <v>nature</v>
      </c>
      <c r="S1543">
        <v>1</v>
      </c>
      <c r="T1543" s="11">
        <f t="shared" si="148"/>
        <v>41974.503912037035</v>
      </c>
      <c r="U1543" s="11">
        <f t="shared" si="149"/>
        <v>42004.503912037035</v>
      </c>
    </row>
    <row r="1544" spans="1:21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4"/>
        <v>0.04</v>
      </c>
      <c r="P1544" s="6">
        <f t="shared" si="145"/>
        <v>20</v>
      </c>
      <c r="Q1544" t="str">
        <f t="shared" si="146"/>
        <v>photography</v>
      </c>
      <c r="R1544" t="str">
        <f t="shared" si="147"/>
        <v>nature</v>
      </c>
      <c r="S1544">
        <v>1</v>
      </c>
      <c r="T1544" s="11">
        <f t="shared" si="148"/>
        <v>42170.788194444445</v>
      </c>
      <c r="U1544" s="11">
        <f t="shared" si="149"/>
        <v>42185.788194444445</v>
      </c>
    </row>
    <row r="1545" spans="1:21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4"/>
        <v>4.4444444444444444E-3</v>
      </c>
      <c r="P1545" s="6">
        <f t="shared" si="145"/>
        <v>10</v>
      </c>
      <c r="Q1545" t="str">
        <f t="shared" si="146"/>
        <v>photography</v>
      </c>
      <c r="R1545" t="str">
        <f t="shared" si="147"/>
        <v>nature</v>
      </c>
      <c r="S1545">
        <v>1</v>
      </c>
      <c r="T1545" s="11">
        <f t="shared" si="148"/>
        <v>41935.301319444443</v>
      </c>
      <c r="U1545" s="11">
        <f t="shared" si="149"/>
        <v>41965.342986111107</v>
      </c>
    </row>
    <row r="1546" spans="1:21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4"/>
        <v>0</v>
      </c>
      <c r="P1546" s="6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>
        <v>1</v>
      </c>
      <c r="T1546" s="11">
        <f t="shared" si="148"/>
        <v>42052.842870370368</v>
      </c>
      <c r="U1546" s="11">
        <f t="shared" si="149"/>
        <v>42094.804166666661</v>
      </c>
    </row>
    <row r="1547" spans="1:21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4"/>
        <v>3.3333333333333332E-4</v>
      </c>
      <c r="P1547" s="6">
        <f t="shared" si="145"/>
        <v>1</v>
      </c>
      <c r="Q1547" t="str">
        <f t="shared" si="146"/>
        <v>photography</v>
      </c>
      <c r="R1547" t="str">
        <f t="shared" si="147"/>
        <v>nature</v>
      </c>
      <c r="S1547">
        <v>1</v>
      </c>
      <c r="T1547" s="11">
        <f t="shared" si="148"/>
        <v>42031.676319444443</v>
      </c>
      <c r="U1547" s="11">
        <f t="shared" si="149"/>
        <v>42065.677777777775</v>
      </c>
    </row>
    <row r="1548" spans="1:21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4"/>
        <v>0.28899999999999998</v>
      </c>
      <c r="P1548" s="6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>
        <v>1</v>
      </c>
      <c r="T1548" s="11">
        <f t="shared" si="148"/>
        <v>41839.004618055551</v>
      </c>
      <c r="U1548" s="11">
        <f t="shared" si="149"/>
        <v>41899.004618055551</v>
      </c>
    </row>
    <row r="1549" spans="1:21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4"/>
        <v>0</v>
      </c>
      <c r="P1549" s="6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>
        <v>1</v>
      </c>
      <c r="T1549" s="11">
        <f t="shared" si="148"/>
        <v>42782.218541666669</v>
      </c>
      <c r="U1549" s="11">
        <f t="shared" si="149"/>
        <v>42789.218541666669</v>
      </c>
    </row>
    <row r="1550" spans="1:21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4"/>
        <v>8.5714285714285715E-2</v>
      </c>
      <c r="P1550" s="6">
        <f t="shared" si="145"/>
        <v>60</v>
      </c>
      <c r="Q1550" t="str">
        <f t="shared" si="146"/>
        <v>photography</v>
      </c>
      <c r="R1550" t="str">
        <f t="shared" si="147"/>
        <v>nature</v>
      </c>
      <c r="S1550">
        <v>1</v>
      </c>
      <c r="T1550" s="11">
        <f t="shared" si="148"/>
        <v>42286.673842592594</v>
      </c>
      <c r="U1550" s="11">
        <f t="shared" si="149"/>
        <v>42316.715509259251</v>
      </c>
    </row>
    <row r="1551" spans="1:21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4"/>
        <v>0.34</v>
      </c>
      <c r="P1551" s="6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>
        <v>1</v>
      </c>
      <c r="T1551" s="11">
        <f t="shared" si="148"/>
        <v>42280.927766203698</v>
      </c>
      <c r="U1551" s="11">
        <f t="shared" si="149"/>
        <v>42310.96943287037</v>
      </c>
    </row>
    <row r="1552" spans="1:21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4"/>
        <v>0.13466666666666666</v>
      </c>
      <c r="P1552" s="6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>
        <v>1</v>
      </c>
      <c r="T1552" s="11">
        <f t="shared" si="148"/>
        <v>42472.24113425926</v>
      </c>
      <c r="U1552" s="11">
        <f t="shared" si="149"/>
        <v>42502.24113425926</v>
      </c>
    </row>
    <row r="1553" spans="1:21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4"/>
        <v>0</v>
      </c>
      <c r="P1553" s="6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>
        <v>1</v>
      </c>
      <c r="T1553" s="11">
        <f t="shared" si="148"/>
        <v>42121.616192129623</v>
      </c>
      <c r="U1553" s="11">
        <f t="shared" si="149"/>
        <v>42151.616192129623</v>
      </c>
    </row>
    <row r="1554" spans="1:21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4"/>
        <v>0.49186046511627907</v>
      </c>
      <c r="P1554" s="6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>
        <v>1</v>
      </c>
      <c r="T1554" s="11">
        <f t="shared" si="148"/>
        <v>41892.480416666665</v>
      </c>
      <c r="U1554" s="11">
        <f t="shared" si="149"/>
        <v>41912.957638888889</v>
      </c>
    </row>
    <row r="1555" spans="1:21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4"/>
        <v>0</v>
      </c>
      <c r="P1555" s="6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>
        <v>1</v>
      </c>
      <c r="T1555" s="11">
        <f t="shared" si="148"/>
        <v>42219.074618055551</v>
      </c>
      <c r="U1555" s="11">
        <f t="shared" si="149"/>
        <v>42249.074618055551</v>
      </c>
    </row>
    <row r="1556" spans="1:21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4"/>
        <v>0</v>
      </c>
      <c r="P1556" s="6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>
        <v>1</v>
      </c>
      <c r="T1556" s="11">
        <f t="shared" si="148"/>
        <v>42188.043865740743</v>
      </c>
      <c r="U1556" s="11">
        <f t="shared" si="149"/>
        <v>42218.043865740743</v>
      </c>
    </row>
    <row r="1557" spans="1:21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4"/>
        <v>0</v>
      </c>
      <c r="P1557" s="6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>
        <v>1</v>
      </c>
      <c r="T1557" s="11">
        <f t="shared" si="148"/>
        <v>42241.405462962961</v>
      </c>
      <c r="U1557" s="11">
        <f t="shared" si="149"/>
        <v>42264.499999999993</v>
      </c>
    </row>
    <row r="1558" spans="1:21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4"/>
        <v>0.45133333333333331</v>
      </c>
      <c r="P1558" s="6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>
        <v>1</v>
      </c>
      <c r="T1558" s="11">
        <f t="shared" si="148"/>
        <v>42524.944722222215</v>
      </c>
      <c r="U1558" s="11">
        <f t="shared" si="149"/>
        <v>42554.944722222215</v>
      </c>
    </row>
    <row r="1559" spans="1:21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4"/>
        <v>0.04</v>
      </c>
      <c r="P1559" s="6">
        <f t="shared" si="145"/>
        <v>100</v>
      </c>
      <c r="Q1559" t="str">
        <f t="shared" si="146"/>
        <v>photography</v>
      </c>
      <c r="R1559" t="str">
        <f t="shared" si="147"/>
        <v>nature</v>
      </c>
      <c r="S1559">
        <v>1</v>
      </c>
      <c r="T1559" s="11">
        <f t="shared" si="148"/>
        <v>41871.444826388884</v>
      </c>
      <c r="U1559" s="11">
        <f t="shared" si="149"/>
        <v>41902.444826388884</v>
      </c>
    </row>
    <row r="1560" spans="1:21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4"/>
        <v>4.6666666666666669E-2</v>
      </c>
      <c r="P1560" s="6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>
        <v>1</v>
      </c>
      <c r="T1560" s="11">
        <f t="shared" si="148"/>
        <v>42185.189340277771</v>
      </c>
      <c r="U1560" s="11">
        <f t="shared" si="149"/>
        <v>42244.299999999996</v>
      </c>
    </row>
    <row r="1561" spans="1:21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4"/>
        <v>3.3333333333333335E-3</v>
      </c>
      <c r="P1561" s="6">
        <f t="shared" si="145"/>
        <v>50</v>
      </c>
      <c r="Q1561" t="str">
        <f t="shared" si="146"/>
        <v>photography</v>
      </c>
      <c r="R1561" t="str">
        <f t="shared" si="147"/>
        <v>nature</v>
      </c>
      <c r="S1561">
        <v>1</v>
      </c>
      <c r="T1561" s="11">
        <f t="shared" si="148"/>
        <v>42107.844895833325</v>
      </c>
      <c r="U1561" s="11">
        <f t="shared" si="149"/>
        <v>42122.844895833325</v>
      </c>
    </row>
    <row r="1562" spans="1:21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4"/>
        <v>3.7600000000000001E-2</v>
      </c>
      <c r="P1562" s="6">
        <f t="shared" si="145"/>
        <v>23.5</v>
      </c>
      <c r="Q1562" t="str">
        <f t="shared" si="146"/>
        <v>photography</v>
      </c>
      <c r="R1562" t="str">
        <f t="shared" si="147"/>
        <v>nature</v>
      </c>
      <c r="S1562">
        <v>1</v>
      </c>
      <c r="T1562" s="11">
        <f t="shared" si="148"/>
        <v>41935.812418981477</v>
      </c>
      <c r="U1562" s="11">
        <f t="shared" si="149"/>
        <v>41955.854085648149</v>
      </c>
    </row>
    <row r="1563" spans="1:21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4"/>
        <v>6.7000000000000002E-3</v>
      </c>
      <c r="P1563" s="6">
        <f t="shared" si="145"/>
        <v>67</v>
      </c>
      <c r="Q1563" t="str">
        <f t="shared" si="146"/>
        <v>publishing</v>
      </c>
      <c r="R1563" t="str">
        <f t="shared" si="147"/>
        <v>art books</v>
      </c>
      <c r="S1563">
        <v>1</v>
      </c>
      <c r="T1563" s="11">
        <f t="shared" si="148"/>
        <v>41554.833368055552</v>
      </c>
      <c r="U1563" s="11">
        <f t="shared" si="149"/>
        <v>41584.875034722223</v>
      </c>
    </row>
    <row r="1564" spans="1:21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4"/>
        <v>0</v>
      </c>
      <c r="P1564" s="6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>
        <v>1</v>
      </c>
      <c r="T1564" s="11">
        <f t="shared" si="148"/>
        <v>40079.357824074068</v>
      </c>
      <c r="U1564" s="11">
        <f t="shared" si="149"/>
        <v>40148.826388888883</v>
      </c>
    </row>
    <row r="1565" spans="1:21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4"/>
        <v>1.4166666666666666E-2</v>
      </c>
      <c r="P1565" s="6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>
        <v>1</v>
      </c>
      <c r="T1565" s="11">
        <f t="shared" si="148"/>
        <v>41652.534155092588</v>
      </c>
      <c r="U1565" s="11">
        <f t="shared" si="149"/>
        <v>41712.492488425924</v>
      </c>
    </row>
    <row r="1566" spans="1:21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4"/>
        <v>1E-3</v>
      </c>
      <c r="P1566" s="6">
        <f t="shared" si="145"/>
        <v>10</v>
      </c>
      <c r="Q1566" t="str">
        <f t="shared" si="146"/>
        <v>publishing</v>
      </c>
      <c r="R1566" t="str">
        <f t="shared" si="147"/>
        <v>art books</v>
      </c>
      <c r="S1566">
        <v>1</v>
      </c>
      <c r="T1566" s="11">
        <f t="shared" si="148"/>
        <v>42121.158668981479</v>
      </c>
      <c r="U1566" s="11">
        <f t="shared" si="149"/>
        <v>42152.628472222219</v>
      </c>
    </row>
    <row r="1567" spans="1:21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4"/>
        <v>2.5000000000000001E-2</v>
      </c>
      <c r="P1567" s="6">
        <f t="shared" si="145"/>
        <v>100</v>
      </c>
      <c r="Q1567" t="str">
        <f t="shared" si="146"/>
        <v>publishing</v>
      </c>
      <c r="R1567" t="str">
        <f t="shared" si="147"/>
        <v>art books</v>
      </c>
      <c r="S1567">
        <v>1</v>
      </c>
      <c r="T1567" s="11">
        <f t="shared" si="148"/>
        <v>40672.521539351852</v>
      </c>
      <c r="U1567" s="11">
        <f t="shared" si="149"/>
        <v>40702.521539351852</v>
      </c>
    </row>
    <row r="1568" spans="1:21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4"/>
        <v>0.21249999999999999</v>
      </c>
      <c r="P1568" s="6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>
        <v>1</v>
      </c>
      <c r="T1568" s="11">
        <f t="shared" si="148"/>
        <v>42549.708379629628</v>
      </c>
      <c r="U1568" s="11">
        <f t="shared" si="149"/>
        <v>42578.708333333336</v>
      </c>
    </row>
    <row r="1569" spans="1:21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4"/>
        <v>4.1176470588235294E-2</v>
      </c>
      <c r="P1569" s="6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>
        <v>1</v>
      </c>
      <c r="T1569" s="11">
        <f t="shared" si="148"/>
        <v>41671.728530092587</v>
      </c>
      <c r="U1569" s="11">
        <f t="shared" si="149"/>
        <v>41686.791666666664</v>
      </c>
    </row>
    <row r="1570" spans="1:21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4"/>
        <v>0.13639999999999999</v>
      </c>
      <c r="P1570" s="6">
        <f t="shared" si="145"/>
        <v>155</v>
      </c>
      <c r="Q1570" t="str">
        <f t="shared" si="146"/>
        <v>publishing</v>
      </c>
      <c r="R1570" t="str">
        <f t="shared" si="147"/>
        <v>art books</v>
      </c>
      <c r="S1570">
        <v>1</v>
      </c>
      <c r="T1570" s="11">
        <f t="shared" si="148"/>
        <v>41961.853993055549</v>
      </c>
      <c r="U1570" s="11">
        <f t="shared" si="149"/>
        <v>41996.853993055549</v>
      </c>
    </row>
    <row r="1571" spans="1:21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4"/>
        <v>0</v>
      </c>
      <c r="P1571" s="6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>
        <v>1</v>
      </c>
      <c r="T1571" s="11">
        <f t="shared" si="148"/>
        <v>41389.471226851849</v>
      </c>
      <c r="U1571" s="11">
        <f t="shared" si="149"/>
        <v>41419.471226851849</v>
      </c>
    </row>
    <row r="1572" spans="1:21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4"/>
        <v>0.41399999999999998</v>
      </c>
      <c r="P1572" s="6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>
        <v>1</v>
      </c>
      <c r="T1572" s="11">
        <f t="shared" si="148"/>
        <v>42438.605115740742</v>
      </c>
      <c r="U1572" s="11">
        <f t="shared" si="149"/>
        <v>42468.56344907407</v>
      </c>
    </row>
    <row r="1573" spans="1:21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4"/>
        <v>6.6115702479338841E-3</v>
      </c>
      <c r="P1573" s="6">
        <f t="shared" si="145"/>
        <v>20</v>
      </c>
      <c r="Q1573" t="str">
        <f t="shared" si="146"/>
        <v>publishing</v>
      </c>
      <c r="R1573" t="str">
        <f t="shared" si="147"/>
        <v>art books</v>
      </c>
      <c r="S1573">
        <v>1</v>
      </c>
      <c r="T1573" s="11">
        <f t="shared" si="148"/>
        <v>42144.561145833337</v>
      </c>
      <c r="U1573" s="11">
        <f t="shared" si="149"/>
        <v>42174.561145833337</v>
      </c>
    </row>
    <row r="1574" spans="1:21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4"/>
        <v>0.05</v>
      </c>
      <c r="P1574" s="6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>
        <v>1</v>
      </c>
      <c r="T1574" s="11">
        <f t="shared" si="148"/>
        <v>42403.824756944443</v>
      </c>
      <c r="U1574" s="11">
        <f t="shared" si="149"/>
        <v>42428.790972222218</v>
      </c>
    </row>
    <row r="1575" spans="1:21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4"/>
        <v>2.4777777777777777E-2</v>
      </c>
      <c r="P1575" s="6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>
        <v>1</v>
      </c>
      <c r="T1575" s="11">
        <f t="shared" si="148"/>
        <v>42785.791689814818</v>
      </c>
      <c r="U1575" s="11">
        <f t="shared" si="149"/>
        <v>42825.957638888889</v>
      </c>
    </row>
    <row r="1576" spans="1:21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4"/>
        <v>5.0599999999999999E-2</v>
      </c>
      <c r="P1576" s="6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>
        <v>1</v>
      </c>
      <c r="T1576" s="11">
        <f t="shared" si="148"/>
        <v>42017.719085648147</v>
      </c>
      <c r="U1576" s="11">
        <f t="shared" si="149"/>
        <v>42052.719085648147</v>
      </c>
    </row>
    <row r="1577" spans="1:21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4"/>
        <v>0.2291</v>
      </c>
      <c r="P1577" s="6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>
        <v>1</v>
      </c>
      <c r="T1577" s="11">
        <f t="shared" si="148"/>
        <v>41799.315925925926</v>
      </c>
      <c r="U1577" s="11">
        <f t="shared" si="149"/>
        <v>41829.315925925926</v>
      </c>
    </row>
    <row r="1578" spans="1:21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4"/>
        <v>0.13</v>
      </c>
      <c r="P1578" s="6">
        <f t="shared" si="145"/>
        <v>65</v>
      </c>
      <c r="Q1578" t="str">
        <f t="shared" si="146"/>
        <v>publishing</v>
      </c>
      <c r="R1578" t="str">
        <f t="shared" si="147"/>
        <v>art books</v>
      </c>
      <c r="S1578">
        <v>1</v>
      </c>
      <c r="T1578" s="11">
        <f t="shared" si="148"/>
        <v>42140.670925925922</v>
      </c>
      <c r="U1578" s="11">
        <f t="shared" si="149"/>
        <v>42185.670925925922</v>
      </c>
    </row>
    <row r="1579" spans="1:21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4"/>
        <v>5.4999999999999997E-3</v>
      </c>
      <c r="P1579" s="6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>
        <v>1</v>
      </c>
      <c r="T1579" s="11">
        <f t="shared" si="148"/>
        <v>41054.639444444445</v>
      </c>
      <c r="U1579" s="11">
        <f t="shared" si="149"/>
        <v>41114.639444444445</v>
      </c>
    </row>
    <row r="1580" spans="1:21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4"/>
        <v>0.10806536636794939</v>
      </c>
      <c r="P1580" s="6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>
        <v>1</v>
      </c>
      <c r="T1580" s="11">
        <f t="shared" si="148"/>
        <v>40398.857534722221</v>
      </c>
      <c r="U1580" s="11">
        <f t="shared" si="149"/>
        <v>40422.875</v>
      </c>
    </row>
    <row r="1581" spans="1:21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4"/>
        <v>8.4008400840084006E-3</v>
      </c>
      <c r="P1581" s="6">
        <f t="shared" si="145"/>
        <v>14</v>
      </c>
      <c r="Q1581" t="str">
        <f t="shared" si="146"/>
        <v>publishing</v>
      </c>
      <c r="R1581" t="str">
        <f t="shared" si="147"/>
        <v>art books</v>
      </c>
      <c r="S1581">
        <v>1</v>
      </c>
      <c r="T1581" s="11">
        <f t="shared" si="148"/>
        <v>41481.788090277776</v>
      </c>
      <c r="U1581" s="11">
        <f t="shared" si="149"/>
        <v>41514.788090277776</v>
      </c>
    </row>
    <row r="1582" spans="1:21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4"/>
        <v>0</v>
      </c>
      <c r="P1582" s="6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>
        <v>1</v>
      </c>
      <c r="T1582" s="11">
        <f t="shared" si="148"/>
        <v>40989.841736111113</v>
      </c>
      <c r="U1582" s="11">
        <f t="shared" si="149"/>
        <v>41049.841736111113</v>
      </c>
    </row>
    <row r="1583" spans="1:21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4"/>
        <v>5.0000000000000001E-3</v>
      </c>
      <c r="P1583" s="6">
        <f t="shared" si="145"/>
        <v>5</v>
      </c>
      <c r="Q1583" t="str">
        <f t="shared" si="146"/>
        <v>photography</v>
      </c>
      <c r="R1583" t="str">
        <f t="shared" si="147"/>
        <v>places</v>
      </c>
      <c r="S1583">
        <v>1</v>
      </c>
      <c r="T1583" s="11">
        <f t="shared" si="148"/>
        <v>42325.240624999999</v>
      </c>
      <c r="U1583" s="11">
        <f t="shared" si="149"/>
        <v>42357.240624999999</v>
      </c>
    </row>
    <row r="1584" spans="1:21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4"/>
        <v>9.2999999999999999E-2</v>
      </c>
      <c r="P1584" s="6">
        <f t="shared" si="145"/>
        <v>31</v>
      </c>
      <c r="Q1584" t="str">
        <f t="shared" si="146"/>
        <v>photography</v>
      </c>
      <c r="R1584" t="str">
        <f t="shared" si="147"/>
        <v>places</v>
      </c>
      <c r="S1584">
        <v>1</v>
      </c>
      <c r="T1584" s="11">
        <f t="shared" si="148"/>
        <v>42246.581631944442</v>
      </c>
      <c r="U1584" s="11">
        <f t="shared" si="149"/>
        <v>42303.680555555555</v>
      </c>
    </row>
    <row r="1585" spans="1:21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4"/>
        <v>7.5000000000000002E-4</v>
      </c>
      <c r="P1585" s="6">
        <f t="shared" si="145"/>
        <v>15</v>
      </c>
      <c r="Q1585" t="str">
        <f t="shared" si="146"/>
        <v>photography</v>
      </c>
      <c r="R1585" t="str">
        <f t="shared" si="147"/>
        <v>places</v>
      </c>
      <c r="S1585">
        <v>1</v>
      </c>
      <c r="T1585" s="11">
        <f t="shared" si="148"/>
        <v>41877.696655092594</v>
      </c>
      <c r="U1585" s="11">
        <f t="shared" si="149"/>
        <v>41907.696655092594</v>
      </c>
    </row>
    <row r="1586" spans="1:21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4"/>
        <v>0</v>
      </c>
      <c r="P1586" s="6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>
        <v>1</v>
      </c>
      <c r="T1586" s="11">
        <f t="shared" si="148"/>
        <v>41779.440983796296</v>
      </c>
      <c r="U1586" s="11">
        <f t="shared" si="149"/>
        <v>41789.440983796296</v>
      </c>
    </row>
    <row r="1587" spans="1:21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4"/>
        <v>0.79</v>
      </c>
      <c r="P1587" s="6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>
        <v>1</v>
      </c>
      <c r="T1587" s="11">
        <f t="shared" si="148"/>
        <v>42707.687129629623</v>
      </c>
      <c r="U1587" s="11">
        <f t="shared" si="149"/>
        <v>42729.249999999993</v>
      </c>
    </row>
    <row r="1588" spans="1:21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4"/>
        <v>0</v>
      </c>
      <c r="P1588" s="6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>
        <v>1</v>
      </c>
      <c r="T1588" s="11">
        <f t="shared" si="148"/>
        <v>42068.896087962967</v>
      </c>
      <c r="U1588" s="11">
        <f t="shared" si="149"/>
        <v>42098.854421296295</v>
      </c>
    </row>
    <row r="1589" spans="1:21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4"/>
        <v>1.3333333333333334E-4</v>
      </c>
      <c r="P1589" s="6">
        <f t="shared" si="145"/>
        <v>1</v>
      </c>
      <c r="Q1589" t="str">
        <f t="shared" si="146"/>
        <v>photography</v>
      </c>
      <c r="R1589" t="str">
        <f t="shared" si="147"/>
        <v>places</v>
      </c>
      <c r="S1589">
        <v>1</v>
      </c>
      <c r="T1589" s="11">
        <f t="shared" si="148"/>
        <v>41956.742650462962</v>
      </c>
      <c r="U1589" s="11">
        <f t="shared" si="149"/>
        <v>41986.742650462962</v>
      </c>
    </row>
    <row r="1590" spans="1:21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4"/>
        <v>0</v>
      </c>
      <c r="P1590" s="6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>
        <v>1</v>
      </c>
      <c r="T1590" s="11">
        <f t="shared" si="148"/>
        <v>42005.041655092595</v>
      </c>
      <c r="U1590" s="11">
        <f t="shared" si="149"/>
        <v>42035.633333333331</v>
      </c>
    </row>
    <row r="1591" spans="1:21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4"/>
        <v>0</v>
      </c>
      <c r="P1591" s="6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>
        <v>1</v>
      </c>
      <c r="T1591" s="11">
        <f t="shared" si="148"/>
        <v>42256.776458333326</v>
      </c>
      <c r="U1591" s="11">
        <f t="shared" si="149"/>
        <v>42286.776458333326</v>
      </c>
    </row>
    <row r="1592" spans="1:21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4"/>
        <v>1.7000000000000001E-2</v>
      </c>
      <c r="P1592" s="6">
        <f t="shared" si="145"/>
        <v>510</v>
      </c>
      <c r="Q1592" t="str">
        <f t="shared" si="146"/>
        <v>photography</v>
      </c>
      <c r="R1592" t="str">
        <f t="shared" si="147"/>
        <v>places</v>
      </c>
      <c r="S1592">
        <v>1</v>
      </c>
      <c r="T1592" s="11">
        <f t="shared" si="148"/>
        <v>42240.648888888885</v>
      </c>
      <c r="U1592" s="11">
        <f t="shared" si="149"/>
        <v>42270.648888888885</v>
      </c>
    </row>
    <row r="1593" spans="1:21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4"/>
        <v>0.29228571428571426</v>
      </c>
      <c r="P1593" s="6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>
        <v>1</v>
      </c>
      <c r="T1593" s="11">
        <f t="shared" si="148"/>
        <v>42433.517835648141</v>
      </c>
      <c r="U1593" s="11">
        <f t="shared" si="149"/>
        <v>42463.476168981484</v>
      </c>
    </row>
    <row r="1594" spans="1:21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4"/>
        <v>0</v>
      </c>
      <c r="P1594" s="6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>
        <v>1</v>
      </c>
      <c r="T1594" s="11">
        <f t="shared" si="148"/>
        <v>42045.86440972222</v>
      </c>
      <c r="U1594" s="11">
        <f t="shared" si="149"/>
        <v>42090.822743055549</v>
      </c>
    </row>
    <row r="1595" spans="1:21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4"/>
        <v>1.3636363636363637E-4</v>
      </c>
      <c r="P1595" s="6">
        <f t="shared" si="145"/>
        <v>1</v>
      </c>
      <c r="Q1595" t="str">
        <f t="shared" si="146"/>
        <v>photography</v>
      </c>
      <c r="R1595" t="str">
        <f t="shared" si="147"/>
        <v>places</v>
      </c>
      <c r="S1595">
        <v>1</v>
      </c>
      <c r="T1595" s="11">
        <f t="shared" si="148"/>
        <v>42033.63721064815</v>
      </c>
      <c r="U1595" s="11">
        <f t="shared" si="149"/>
        <v>42063.63721064815</v>
      </c>
    </row>
    <row r="1596" spans="1:21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4"/>
        <v>0.20499999999999999</v>
      </c>
      <c r="P1596" s="6">
        <f t="shared" si="145"/>
        <v>20.5</v>
      </c>
      <c r="Q1596" t="str">
        <f t="shared" si="146"/>
        <v>photography</v>
      </c>
      <c r="R1596" t="str">
        <f t="shared" si="147"/>
        <v>places</v>
      </c>
      <c r="S1596">
        <v>1</v>
      </c>
      <c r="T1596" s="11">
        <f t="shared" si="148"/>
        <v>42445.504421296289</v>
      </c>
      <c r="U1596" s="11">
        <f t="shared" si="149"/>
        <v>42505.472916666658</v>
      </c>
    </row>
    <row r="1597" spans="1:21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4"/>
        <v>2.8E-3</v>
      </c>
      <c r="P1597" s="6">
        <f t="shared" si="145"/>
        <v>40</v>
      </c>
      <c r="Q1597" t="str">
        <f t="shared" si="146"/>
        <v>photography</v>
      </c>
      <c r="R1597" t="str">
        <f t="shared" si="147"/>
        <v>places</v>
      </c>
      <c r="S1597">
        <v>1</v>
      </c>
      <c r="T1597" s="11">
        <f t="shared" si="148"/>
        <v>41779.84175925926</v>
      </c>
      <c r="U1597" s="11">
        <f t="shared" si="149"/>
        <v>41808.634027777778</v>
      </c>
    </row>
    <row r="1598" spans="1:21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4"/>
        <v>2.3076923076923078E-2</v>
      </c>
      <c r="P1598" s="6">
        <f t="shared" si="145"/>
        <v>25</v>
      </c>
      <c r="Q1598" t="str">
        <f t="shared" si="146"/>
        <v>photography</v>
      </c>
      <c r="R1598" t="str">
        <f t="shared" si="147"/>
        <v>places</v>
      </c>
      <c r="S1598">
        <v>1</v>
      </c>
      <c r="T1598" s="11">
        <f t="shared" si="148"/>
        <v>41941.221863425926</v>
      </c>
      <c r="U1598" s="11">
        <f t="shared" si="149"/>
        <v>41986.26353009259</v>
      </c>
    </row>
    <row r="1599" spans="1:21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4"/>
        <v>0</v>
      </c>
      <c r="P1599" s="6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>
        <v>1</v>
      </c>
      <c r="T1599" s="11">
        <f t="shared" si="148"/>
        <v>42603.145798611113</v>
      </c>
      <c r="U1599" s="11">
        <f t="shared" si="149"/>
        <v>42633.145798611113</v>
      </c>
    </row>
    <row r="1600" spans="1:21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4"/>
        <v>1.25E-3</v>
      </c>
      <c r="P1600" s="6">
        <f t="shared" si="145"/>
        <v>1</v>
      </c>
      <c r="Q1600" t="str">
        <f t="shared" si="146"/>
        <v>photography</v>
      </c>
      <c r="R1600" t="str">
        <f t="shared" si="147"/>
        <v>places</v>
      </c>
      <c r="S1600">
        <v>1</v>
      </c>
      <c r="T1600" s="11">
        <f t="shared" si="148"/>
        <v>42151.459004629629</v>
      </c>
      <c r="U1600" s="11">
        <f t="shared" si="149"/>
        <v>42211.459004629629</v>
      </c>
    </row>
    <row r="1601" spans="1:21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4"/>
        <v>0</v>
      </c>
      <c r="P1601" s="6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>
        <v>1</v>
      </c>
      <c r="T1601" s="11">
        <f t="shared" si="148"/>
        <v>42438.330740740734</v>
      </c>
      <c r="U1601" s="11">
        <f t="shared" si="149"/>
        <v>42468.289074074077</v>
      </c>
    </row>
    <row r="1602" spans="1:21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4"/>
        <v>7.3400000000000007E-2</v>
      </c>
      <c r="P1602" s="6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>
        <v>1</v>
      </c>
      <c r="T1602" s="11">
        <f t="shared" si="148"/>
        <v>41790.848981481482</v>
      </c>
      <c r="U1602" s="11">
        <f t="shared" si="149"/>
        <v>41835.007638888885</v>
      </c>
    </row>
    <row r="1603" spans="1:21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0">E1603/D1603</f>
        <v>1.082492</v>
      </c>
      <c r="P1603" s="6">
        <f t="shared" ref="P1603:P1666" si="151">E1603/L1603</f>
        <v>48.325535714285714</v>
      </c>
      <c r="Q1603" t="str">
        <f t="shared" ref="Q1603:Q1666" si="152">LEFT(N1603,FIND("/",N1603)-1)</f>
        <v>music</v>
      </c>
      <c r="R1603" t="str">
        <f t="shared" ref="R1603:R1666" si="153">RIGHT(N1603,LEN(N1603)-FIND("/",N1603))</f>
        <v>rock</v>
      </c>
      <c r="S1603">
        <v>1</v>
      </c>
      <c r="T1603" s="11">
        <f t="shared" ref="T1603:T1666" si="154">(((J1603/60)/60)/24)+DATE(1970,1,1)+(-5/24)</f>
        <v>40637.884641203702</v>
      </c>
      <c r="U1603" s="11">
        <f t="shared" ref="U1603:U1666" si="155">(((I1603/60)/60)/24)+DATE(1970,1,1)+(-5/24)</f>
        <v>40667.884641203702</v>
      </c>
    </row>
    <row r="1604" spans="1:21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0"/>
        <v>1.0016666666666667</v>
      </c>
      <c r="P1604" s="6">
        <f t="shared" si="151"/>
        <v>46.953125</v>
      </c>
      <c r="Q1604" t="str">
        <f t="shared" si="152"/>
        <v>music</v>
      </c>
      <c r="R1604" t="str">
        <f t="shared" si="153"/>
        <v>rock</v>
      </c>
      <c r="S1604">
        <v>1</v>
      </c>
      <c r="T1604" s="11">
        <f t="shared" si="154"/>
        <v>40788.089317129627</v>
      </c>
      <c r="U1604" s="11">
        <f t="shared" si="155"/>
        <v>40830.75</v>
      </c>
    </row>
    <row r="1605" spans="1:21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0"/>
        <v>1.0003299999999999</v>
      </c>
      <c r="P1605" s="6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>
        <v>1</v>
      </c>
      <c r="T1605" s="11">
        <f t="shared" si="154"/>
        <v>40875.961331018516</v>
      </c>
      <c r="U1605" s="11">
        <f t="shared" si="155"/>
        <v>40935.961331018516</v>
      </c>
    </row>
    <row r="1606" spans="1:21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0"/>
        <v>1.2210714285714286</v>
      </c>
      <c r="P1606" s="6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>
        <v>1</v>
      </c>
      <c r="T1606" s="11">
        <f t="shared" si="154"/>
        <v>40945.636979166666</v>
      </c>
      <c r="U1606" s="11">
        <f t="shared" si="155"/>
        <v>40985.595312499994</v>
      </c>
    </row>
    <row r="1607" spans="1:21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0"/>
        <v>1.0069333333333335</v>
      </c>
      <c r="P1607" s="6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>
        <v>1</v>
      </c>
      <c r="T1607" s="11">
        <f t="shared" si="154"/>
        <v>40746.804548611108</v>
      </c>
      <c r="U1607" s="11">
        <f t="shared" si="155"/>
        <v>40756.083333333328</v>
      </c>
    </row>
    <row r="1608" spans="1:21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0"/>
        <v>1.01004125</v>
      </c>
      <c r="P1608" s="6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>
        <v>1</v>
      </c>
      <c r="T1608" s="11">
        <f t="shared" si="154"/>
        <v>40535.903217592589</v>
      </c>
      <c r="U1608" s="11">
        <f t="shared" si="155"/>
        <v>40625.861550925925</v>
      </c>
    </row>
    <row r="1609" spans="1:21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0"/>
        <v>1.4511000000000001</v>
      </c>
      <c r="P1609" s="6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>
        <v>1</v>
      </c>
      <c r="T1609" s="11">
        <f t="shared" si="154"/>
        <v>41053.600127314814</v>
      </c>
      <c r="U1609" s="11">
        <f t="shared" si="155"/>
        <v>41074.600127314814</v>
      </c>
    </row>
    <row r="1610" spans="1:21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0"/>
        <v>1.0125</v>
      </c>
      <c r="P1610" s="6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>
        <v>1</v>
      </c>
      <c r="T1610" s="11">
        <f t="shared" si="154"/>
        <v>41607.622523148144</v>
      </c>
      <c r="U1610" s="11">
        <f t="shared" si="155"/>
        <v>41640.018055555556</v>
      </c>
    </row>
    <row r="1611" spans="1:21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0"/>
        <v>1.1833333333333333</v>
      </c>
      <c r="P1611" s="6">
        <f t="shared" si="151"/>
        <v>443.75</v>
      </c>
      <c r="Q1611" t="str">
        <f t="shared" si="152"/>
        <v>music</v>
      </c>
      <c r="R1611" t="str">
        <f t="shared" si="153"/>
        <v>rock</v>
      </c>
      <c r="S1611">
        <v>1</v>
      </c>
      <c r="T1611" s="11">
        <f t="shared" si="154"/>
        <v>40795.792928240735</v>
      </c>
      <c r="U1611" s="11">
        <f t="shared" si="155"/>
        <v>40849.125</v>
      </c>
    </row>
    <row r="1612" spans="1:21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0"/>
        <v>2.7185000000000001</v>
      </c>
      <c r="P1612" s="6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>
        <v>1</v>
      </c>
      <c r="T1612" s="11">
        <f t="shared" si="154"/>
        <v>41228.716550925921</v>
      </c>
      <c r="U1612" s="11">
        <f t="shared" si="155"/>
        <v>41258.716550925921</v>
      </c>
    </row>
    <row r="1613" spans="1:21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0"/>
        <v>1.25125</v>
      </c>
      <c r="P1613" s="6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>
        <v>1</v>
      </c>
      <c r="T1613" s="11">
        <f t="shared" si="154"/>
        <v>41408.792037037034</v>
      </c>
      <c r="U1613" s="11">
        <f t="shared" si="155"/>
        <v>41429.792037037034</v>
      </c>
    </row>
    <row r="1614" spans="1:21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0"/>
        <v>1.1000000000000001</v>
      </c>
      <c r="P1614" s="6">
        <f t="shared" si="151"/>
        <v>50</v>
      </c>
      <c r="Q1614" t="str">
        <f t="shared" si="152"/>
        <v>music</v>
      </c>
      <c r="R1614" t="str">
        <f t="shared" si="153"/>
        <v>rock</v>
      </c>
      <c r="S1614">
        <v>1</v>
      </c>
      <c r="T1614" s="11">
        <f t="shared" si="154"/>
        <v>41246.666481481479</v>
      </c>
      <c r="U1614" s="11">
        <f t="shared" si="155"/>
        <v>41276.666481481479</v>
      </c>
    </row>
    <row r="1615" spans="1:21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0"/>
        <v>1.0149999999999999</v>
      </c>
      <c r="P1615" s="6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>
        <v>1</v>
      </c>
      <c r="T1615" s="11">
        <f t="shared" si="154"/>
        <v>41081.861134259256</v>
      </c>
      <c r="U1615" s="11">
        <f t="shared" si="155"/>
        <v>41111.861134259256</v>
      </c>
    </row>
    <row r="1616" spans="1:21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0"/>
        <v>1.0269999999999999</v>
      </c>
      <c r="P1616" s="6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>
        <v>1</v>
      </c>
      <c r="T1616" s="11">
        <f t="shared" si="154"/>
        <v>41794.772789351846</v>
      </c>
      <c r="U1616" s="11">
        <f t="shared" si="155"/>
        <v>41854.5</v>
      </c>
    </row>
    <row r="1617" spans="1:21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0"/>
        <v>1.1412500000000001</v>
      </c>
      <c r="P1617" s="6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>
        <v>1</v>
      </c>
      <c r="T1617" s="11">
        <f t="shared" si="154"/>
        <v>40844.842546296291</v>
      </c>
      <c r="U1617" s="11">
        <f t="shared" si="155"/>
        <v>40889.884212962963</v>
      </c>
    </row>
    <row r="1618" spans="1:21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0"/>
        <v>1.042</v>
      </c>
      <c r="P1618" s="6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>
        <v>1</v>
      </c>
      <c r="T1618" s="11">
        <f t="shared" si="154"/>
        <v>41194.507187499999</v>
      </c>
      <c r="U1618" s="11">
        <f t="shared" si="155"/>
        <v>41235.708333333328</v>
      </c>
    </row>
    <row r="1619" spans="1:21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0"/>
        <v>1.4585714285714286</v>
      </c>
      <c r="P1619" s="6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>
        <v>1</v>
      </c>
      <c r="T1619" s="11">
        <f t="shared" si="154"/>
        <v>41546.455879629626</v>
      </c>
      <c r="U1619" s="11">
        <f t="shared" si="155"/>
        <v>41579.583333333328</v>
      </c>
    </row>
    <row r="1620" spans="1:21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0"/>
        <v>1.0506666666666666</v>
      </c>
      <c r="P1620" s="6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>
        <v>1</v>
      </c>
      <c r="T1620" s="11">
        <f t="shared" si="154"/>
        <v>41301.446006944439</v>
      </c>
      <c r="U1620" s="11">
        <f t="shared" si="155"/>
        <v>41341.446006944439</v>
      </c>
    </row>
    <row r="1621" spans="1:21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0"/>
        <v>1.3333333333333333</v>
      </c>
      <c r="P1621" s="6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>
        <v>1</v>
      </c>
      <c r="T1621" s="11">
        <f t="shared" si="154"/>
        <v>41875.977847222224</v>
      </c>
      <c r="U1621" s="11">
        <f t="shared" si="155"/>
        <v>41896.977847222224</v>
      </c>
    </row>
    <row r="1622" spans="1:21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0"/>
        <v>1.1299999999999999</v>
      </c>
      <c r="P1622" s="6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>
        <v>1</v>
      </c>
      <c r="T1622" s="11">
        <f t="shared" si="154"/>
        <v>41321.131249999999</v>
      </c>
      <c r="U1622" s="11">
        <f t="shared" si="155"/>
        <v>41328.131249999999</v>
      </c>
    </row>
    <row r="1623" spans="1:21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0"/>
        <v>1.212</v>
      </c>
      <c r="P1623" s="6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>
        <v>1</v>
      </c>
      <c r="T1623" s="11">
        <f t="shared" si="154"/>
        <v>41003.398321759254</v>
      </c>
      <c r="U1623" s="11">
        <f t="shared" si="155"/>
        <v>41056.957638888889</v>
      </c>
    </row>
    <row r="1624" spans="1:21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0"/>
        <v>1.0172463768115942</v>
      </c>
      <c r="P1624" s="6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>
        <v>1</v>
      </c>
      <c r="T1624" s="11">
        <f t="shared" si="154"/>
        <v>41950.086504629624</v>
      </c>
      <c r="U1624" s="11">
        <f t="shared" si="155"/>
        <v>41990.124305555553</v>
      </c>
    </row>
    <row r="1625" spans="1:21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0"/>
        <v>1.0106666666666666</v>
      </c>
      <c r="P1625" s="6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>
        <v>1</v>
      </c>
      <c r="T1625" s="11">
        <f t="shared" si="154"/>
        <v>41453.480196759258</v>
      </c>
      <c r="U1625" s="11">
        <f t="shared" si="155"/>
        <v>41513.480196759258</v>
      </c>
    </row>
    <row r="1626" spans="1:21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0"/>
        <v>1.18</v>
      </c>
      <c r="P1626" s="6">
        <f t="shared" si="151"/>
        <v>47.2</v>
      </c>
      <c r="Q1626" t="str">
        <f t="shared" si="152"/>
        <v>music</v>
      </c>
      <c r="R1626" t="str">
        <f t="shared" si="153"/>
        <v>rock</v>
      </c>
      <c r="S1626">
        <v>1</v>
      </c>
      <c r="T1626" s="11">
        <f t="shared" si="154"/>
        <v>41243.158969907403</v>
      </c>
      <c r="U1626" s="11">
        <f t="shared" si="155"/>
        <v>41283.158969907403</v>
      </c>
    </row>
    <row r="1627" spans="1:21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0"/>
        <v>1.5533333333333332</v>
      </c>
      <c r="P1627" s="6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>
        <v>1</v>
      </c>
      <c r="T1627" s="11">
        <f t="shared" si="154"/>
        <v>41135.491354166668</v>
      </c>
      <c r="U1627" s="11">
        <f t="shared" si="155"/>
        <v>41163.491354166668</v>
      </c>
    </row>
    <row r="1628" spans="1:21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0"/>
        <v>1.0118750000000001</v>
      </c>
      <c r="P1628" s="6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>
        <v>1</v>
      </c>
      <c r="T1628" s="11">
        <f t="shared" si="154"/>
        <v>41579.639664351853</v>
      </c>
      <c r="U1628" s="11">
        <f t="shared" si="155"/>
        <v>41609.681331018517</v>
      </c>
    </row>
    <row r="1629" spans="1:21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0"/>
        <v>1.17</v>
      </c>
      <c r="P1629" s="6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>
        <v>1</v>
      </c>
      <c r="T1629" s="11">
        <f t="shared" si="154"/>
        <v>41205.498715277776</v>
      </c>
      <c r="U1629" s="11">
        <f t="shared" si="155"/>
        <v>41238.999305555553</v>
      </c>
    </row>
    <row r="1630" spans="1:21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0"/>
        <v>1.00925</v>
      </c>
      <c r="P1630" s="6">
        <f t="shared" si="151"/>
        <v>45.875</v>
      </c>
      <c r="Q1630" t="str">
        <f t="shared" si="152"/>
        <v>music</v>
      </c>
      <c r="R1630" t="str">
        <f t="shared" si="153"/>
        <v>rock</v>
      </c>
      <c r="S1630">
        <v>1</v>
      </c>
      <c r="T1630" s="11">
        <f t="shared" si="154"/>
        <v>41774.528726851851</v>
      </c>
      <c r="U1630" s="11">
        <f t="shared" si="155"/>
        <v>41807.528726851851</v>
      </c>
    </row>
    <row r="1631" spans="1:21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0"/>
        <v>1.0366666666666666</v>
      </c>
      <c r="P1631" s="6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>
        <v>1</v>
      </c>
      <c r="T1631" s="11">
        <f t="shared" si="154"/>
        <v>41645.658946759257</v>
      </c>
      <c r="U1631" s="11">
        <f t="shared" si="155"/>
        <v>41690.658946759257</v>
      </c>
    </row>
    <row r="1632" spans="1:21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0"/>
        <v>2.6524999999999999</v>
      </c>
      <c r="P1632" s="6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>
        <v>1</v>
      </c>
      <c r="T1632" s="11">
        <f t="shared" si="154"/>
        <v>40939.629340277774</v>
      </c>
      <c r="U1632" s="11">
        <f t="shared" si="155"/>
        <v>40970.082638888889</v>
      </c>
    </row>
    <row r="1633" spans="1:21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0"/>
        <v>1.5590999999999999</v>
      </c>
      <c r="P1633" s="6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>
        <v>1</v>
      </c>
      <c r="T1633" s="11">
        <f t="shared" si="154"/>
        <v>41164.65116898148</v>
      </c>
      <c r="U1633" s="11">
        <f t="shared" si="155"/>
        <v>41194.65116898148</v>
      </c>
    </row>
    <row r="1634" spans="1:21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0"/>
        <v>1.0162500000000001</v>
      </c>
      <c r="P1634" s="6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>
        <v>1</v>
      </c>
      <c r="T1634" s="11">
        <f t="shared" si="154"/>
        <v>40750.132569444439</v>
      </c>
      <c r="U1634" s="11">
        <f t="shared" si="155"/>
        <v>40810.132569444439</v>
      </c>
    </row>
    <row r="1635" spans="1:21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0"/>
        <v>1</v>
      </c>
      <c r="P1635" s="6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>
        <v>1</v>
      </c>
      <c r="T1635" s="11">
        <f t="shared" si="154"/>
        <v>40896.675416666665</v>
      </c>
      <c r="U1635" s="11">
        <f t="shared" si="155"/>
        <v>40924</v>
      </c>
    </row>
    <row r="1636" spans="1:21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0"/>
        <v>1.0049999999999999</v>
      </c>
      <c r="P1636" s="6">
        <f t="shared" si="151"/>
        <v>62.8125</v>
      </c>
      <c r="Q1636" t="str">
        <f t="shared" si="152"/>
        <v>music</v>
      </c>
      <c r="R1636" t="str">
        <f t="shared" si="153"/>
        <v>rock</v>
      </c>
      <c r="S1636">
        <v>1</v>
      </c>
      <c r="T1636" s="11">
        <f t="shared" si="154"/>
        <v>40657.981493055551</v>
      </c>
      <c r="U1636" s="11">
        <f t="shared" si="155"/>
        <v>40696.040972222218</v>
      </c>
    </row>
    <row r="1637" spans="1:21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0"/>
        <v>1.2529999999999999</v>
      </c>
      <c r="P1637" s="6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>
        <v>1</v>
      </c>
      <c r="T1637" s="11">
        <f t="shared" si="154"/>
        <v>42502.660428240742</v>
      </c>
      <c r="U1637" s="11">
        <f t="shared" si="155"/>
        <v>42562.660428240742</v>
      </c>
    </row>
    <row r="1638" spans="1:21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0"/>
        <v>1.0355555555555556</v>
      </c>
      <c r="P1638" s="6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>
        <v>1</v>
      </c>
      <c r="T1638" s="11">
        <f t="shared" si="154"/>
        <v>40662.878333333334</v>
      </c>
      <c r="U1638" s="11">
        <f t="shared" si="155"/>
        <v>40705.958333333328</v>
      </c>
    </row>
    <row r="1639" spans="1:21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0"/>
        <v>1.038</v>
      </c>
      <c r="P1639" s="6">
        <f t="shared" si="151"/>
        <v>34.6</v>
      </c>
      <c r="Q1639" t="str">
        <f t="shared" si="152"/>
        <v>music</v>
      </c>
      <c r="R1639" t="str">
        <f t="shared" si="153"/>
        <v>rock</v>
      </c>
      <c r="S1639">
        <v>1</v>
      </c>
      <c r="T1639" s="11">
        <f t="shared" si="154"/>
        <v>40122.543287037035</v>
      </c>
      <c r="U1639" s="11">
        <f t="shared" si="155"/>
        <v>40178.777083333334</v>
      </c>
    </row>
    <row r="1640" spans="1:21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0"/>
        <v>1.05</v>
      </c>
      <c r="P1640" s="6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>
        <v>1</v>
      </c>
      <c r="T1640" s="11">
        <f t="shared" si="154"/>
        <v>41288.478796296295</v>
      </c>
      <c r="U1640" s="11">
        <f t="shared" si="155"/>
        <v>41333.684027777774</v>
      </c>
    </row>
    <row r="1641" spans="1:21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0"/>
        <v>1</v>
      </c>
      <c r="P1641" s="6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>
        <v>1</v>
      </c>
      <c r="T1641" s="11">
        <f t="shared" si="154"/>
        <v>40941.444039351853</v>
      </c>
      <c r="U1641" s="11">
        <f t="shared" si="155"/>
        <v>40971.444039351853</v>
      </c>
    </row>
    <row r="1642" spans="1:21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0"/>
        <v>1.6986000000000001</v>
      </c>
      <c r="P1642" s="6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>
        <v>1</v>
      </c>
      <c r="T1642" s="11">
        <f t="shared" si="154"/>
        <v>40379.022627314815</v>
      </c>
      <c r="U1642" s="11">
        <f t="shared" si="155"/>
        <v>40392.874305555553</v>
      </c>
    </row>
    <row r="1643" spans="1:21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0"/>
        <v>1.014</v>
      </c>
      <c r="P1643" s="6">
        <f t="shared" si="151"/>
        <v>97.5</v>
      </c>
      <c r="Q1643" t="str">
        <f t="shared" si="152"/>
        <v>music</v>
      </c>
      <c r="R1643" t="str">
        <f t="shared" si="153"/>
        <v>pop</v>
      </c>
      <c r="S1643">
        <v>1</v>
      </c>
      <c r="T1643" s="11">
        <f t="shared" si="154"/>
        <v>41962.388240740744</v>
      </c>
      <c r="U1643" s="11">
        <f t="shared" si="155"/>
        <v>41992.388240740744</v>
      </c>
    </row>
    <row r="1644" spans="1:21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0"/>
        <v>1</v>
      </c>
      <c r="P1644" s="6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>
        <v>1</v>
      </c>
      <c r="T1644" s="11">
        <f t="shared" si="154"/>
        <v>40687.816284722219</v>
      </c>
      <c r="U1644" s="11">
        <f t="shared" si="155"/>
        <v>40707.816284722219</v>
      </c>
    </row>
    <row r="1645" spans="1:21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0"/>
        <v>1.2470000000000001</v>
      </c>
      <c r="P1645" s="6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>
        <v>1</v>
      </c>
      <c r="T1645" s="11">
        <f t="shared" si="154"/>
        <v>41146.615879629629</v>
      </c>
      <c r="U1645" s="11">
        <f t="shared" si="155"/>
        <v>41176.615879629629</v>
      </c>
    </row>
    <row r="1646" spans="1:21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0"/>
        <v>1.095</v>
      </c>
      <c r="P1646" s="6">
        <f t="shared" si="151"/>
        <v>85.546875</v>
      </c>
      <c r="Q1646" t="str">
        <f t="shared" si="152"/>
        <v>music</v>
      </c>
      <c r="R1646" t="str">
        <f t="shared" si="153"/>
        <v>pop</v>
      </c>
      <c r="S1646">
        <v>1</v>
      </c>
      <c r="T1646" s="11">
        <f t="shared" si="154"/>
        <v>41174.851388888885</v>
      </c>
      <c r="U1646" s="11">
        <f t="shared" si="155"/>
        <v>41234.893055555556</v>
      </c>
    </row>
    <row r="1647" spans="1:21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0"/>
        <v>1.1080000000000001</v>
      </c>
      <c r="P1647" s="6">
        <f t="shared" si="151"/>
        <v>554</v>
      </c>
      <c r="Q1647" t="str">
        <f t="shared" si="152"/>
        <v>music</v>
      </c>
      <c r="R1647" t="str">
        <f t="shared" si="153"/>
        <v>pop</v>
      </c>
      <c r="S1647">
        <v>1</v>
      </c>
      <c r="T1647" s="11">
        <f t="shared" si="154"/>
        <v>41521.409027777772</v>
      </c>
      <c r="U1647" s="11">
        <f t="shared" si="155"/>
        <v>41535.409027777772</v>
      </c>
    </row>
    <row r="1648" spans="1:21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0"/>
        <v>1.1020000000000001</v>
      </c>
      <c r="P1648" s="6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>
        <v>1</v>
      </c>
      <c r="T1648" s="11">
        <f t="shared" si="154"/>
        <v>41833.241932870369</v>
      </c>
      <c r="U1648" s="11">
        <f t="shared" si="155"/>
        <v>41865.549305555556</v>
      </c>
    </row>
    <row r="1649" spans="1:21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0"/>
        <v>1.0471999999999999</v>
      </c>
      <c r="P1649" s="6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>
        <v>1</v>
      </c>
      <c r="T1649" s="11">
        <f t="shared" si="154"/>
        <v>41039.201122685183</v>
      </c>
      <c r="U1649" s="11">
        <f t="shared" si="155"/>
        <v>41069.201122685183</v>
      </c>
    </row>
    <row r="1650" spans="1:21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0"/>
        <v>1.2526086956521738</v>
      </c>
      <c r="P1650" s="6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>
        <v>1</v>
      </c>
      <c r="T1650" s="11">
        <f t="shared" si="154"/>
        <v>40592.496319444443</v>
      </c>
      <c r="U1650" s="11">
        <f t="shared" si="155"/>
        <v>40622.454652777778</v>
      </c>
    </row>
    <row r="1651" spans="1:21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0"/>
        <v>1.0058763157894737</v>
      </c>
      <c r="P1651" s="6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>
        <v>1</v>
      </c>
      <c r="T1651" s="11">
        <f t="shared" si="154"/>
        <v>41737.476331018515</v>
      </c>
      <c r="U1651" s="11">
        <f t="shared" si="155"/>
        <v>41782.476331018515</v>
      </c>
    </row>
    <row r="1652" spans="1:21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0"/>
        <v>1.4155</v>
      </c>
      <c r="P1652" s="6">
        <f t="shared" si="151"/>
        <v>88.46875</v>
      </c>
      <c r="Q1652" t="str">
        <f t="shared" si="152"/>
        <v>music</v>
      </c>
      <c r="R1652" t="str">
        <f t="shared" si="153"/>
        <v>pop</v>
      </c>
      <c r="S1652">
        <v>1</v>
      </c>
      <c r="T1652" s="11">
        <f t="shared" si="154"/>
        <v>41526.227280092593</v>
      </c>
      <c r="U1652" s="11">
        <f t="shared" si="155"/>
        <v>41556.227280092593</v>
      </c>
    </row>
    <row r="1653" spans="1:21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0"/>
        <v>1.0075000000000001</v>
      </c>
      <c r="P1653" s="6">
        <f t="shared" si="151"/>
        <v>100.75</v>
      </c>
      <c r="Q1653" t="str">
        <f t="shared" si="152"/>
        <v>music</v>
      </c>
      <c r="R1653" t="str">
        <f t="shared" si="153"/>
        <v>pop</v>
      </c>
      <c r="S1653">
        <v>1</v>
      </c>
      <c r="T1653" s="11">
        <f t="shared" si="154"/>
        <v>40625.692361111105</v>
      </c>
      <c r="U1653" s="11">
        <f t="shared" si="155"/>
        <v>40659.082638888889</v>
      </c>
    </row>
    <row r="1654" spans="1:21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0"/>
        <v>1.0066666666666666</v>
      </c>
      <c r="P1654" s="6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>
        <v>1</v>
      </c>
      <c r="T1654" s="11">
        <f t="shared" si="154"/>
        <v>41572.284641203703</v>
      </c>
      <c r="U1654" s="11">
        <f t="shared" si="155"/>
        <v>41602.326307870368</v>
      </c>
    </row>
    <row r="1655" spans="1:21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0"/>
        <v>1.7423040000000001</v>
      </c>
      <c r="P1655" s="6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>
        <v>1</v>
      </c>
      <c r="T1655" s="11">
        <f t="shared" si="154"/>
        <v>40626.626111111109</v>
      </c>
      <c r="U1655" s="11">
        <f t="shared" si="155"/>
        <v>40657.626111111109</v>
      </c>
    </row>
    <row r="1656" spans="1:21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0"/>
        <v>1.199090909090909</v>
      </c>
      <c r="P1656" s="6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>
        <v>1</v>
      </c>
      <c r="T1656" s="11">
        <f t="shared" si="154"/>
        <v>40987.682407407403</v>
      </c>
      <c r="U1656" s="11">
        <f t="shared" si="155"/>
        <v>41017.682407407403</v>
      </c>
    </row>
    <row r="1657" spans="1:21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0"/>
        <v>1.4286666666666668</v>
      </c>
      <c r="P1657" s="6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>
        <v>1</v>
      </c>
      <c r="T1657" s="11">
        <f t="shared" si="154"/>
        <v>40974.583564814813</v>
      </c>
      <c r="U1657" s="11">
        <f t="shared" si="155"/>
        <v>41004.541898148142</v>
      </c>
    </row>
    <row r="1658" spans="1:21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0"/>
        <v>1.0033493333333334</v>
      </c>
      <c r="P1658" s="6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>
        <v>1</v>
      </c>
      <c r="T1658" s="11">
        <f t="shared" si="154"/>
        <v>41226.720509259256</v>
      </c>
      <c r="U1658" s="11">
        <f t="shared" si="155"/>
        <v>41256.720509259256</v>
      </c>
    </row>
    <row r="1659" spans="1:21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0"/>
        <v>1.0493380000000001</v>
      </c>
      <c r="P1659" s="6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>
        <v>1</v>
      </c>
      <c r="T1659" s="11">
        <f t="shared" si="154"/>
        <v>41023.573703703703</v>
      </c>
      <c r="U1659" s="11">
        <f t="shared" si="155"/>
        <v>41053.573703703703</v>
      </c>
    </row>
    <row r="1660" spans="1:21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0"/>
        <v>1.3223333333333334</v>
      </c>
      <c r="P1660" s="6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>
        <v>1</v>
      </c>
      <c r="T1660" s="11">
        <f t="shared" si="154"/>
        <v>41223.013506944444</v>
      </c>
      <c r="U1660" s="11">
        <f t="shared" si="155"/>
        <v>41261.388888888883</v>
      </c>
    </row>
    <row r="1661" spans="1:21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0"/>
        <v>1.1279999999999999</v>
      </c>
      <c r="P1661" s="6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>
        <v>1</v>
      </c>
      <c r="T1661" s="11">
        <f t="shared" si="154"/>
        <v>41596.705104166664</v>
      </c>
      <c r="U1661" s="11">
        <f t="shared" si="155"/>
        <v>41625.291666666664</v>
      </c>
    </row>
    <row r="1662" spans="1:21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0"/>
        <v>12.5375</v>
      </c>
      <c r="P1662" s="6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>
        <v>1</v>
      </c>
      <c r="T1662" s="11">
        <f t="shared" si="154"/>
        <v>42459.485532407409</v>
      </c>
      <c r="U1662" s="11">
        <f t="shared" si="155"/>
        <v>42490.707638888889</v>
      </c>
    </row>
    <row r="1663" spans="1:21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0"/>
        <v>1.0250632911392406</v>
      </c>
      <c r="P1663" s="6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>
        <v>1</v>
      </c>
      <c r="T1663" s="11">
        <f t="shared" si="154"/>
        <v>42343.789710648147</v>
      </c>
      <c r="U1663" s="11">
        <f t="shared" si="155"/>
        <v>42386.666666666664</v>
      </c>
    </row>
    <row r="1664" spans="1:21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0"/>
        <v>1.026375</v>
      </c>
      <c r="P1664" s="6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>
        <v>1</v>
      </c>
      <c r="T1664" s="11">
        <f t="shared" si="154"/>
        <v>40847.99</v>
      </c>
      <c r="U1664" s="11">
        <f t="shared" si="155"/>
        <v>40908.031666666662</v>
      </c>
    </row>
    <row r="1665" spans="1:21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0"/>
        <v>1.08</v>
      </c>
      <c r="P1665" s="6">
        <f t="shared" si="151"/>
        <v>33.75</v>
      </c>
      <c r="Q1665" t="str">
        <f t="shared" si="152"/>
        <v>music</v>
      </c>
      <c r="R1665" t="str">
        <f t="shared" si="153"/>
        <v>pop</v>
      </c>
      <c r="S1665">
        <v>1</v>
      </c>
      <c r="T1665" s="11">
        <f t="shared" si="154"/>
        <v>42005.813738425924</v>
      </c>
      <c r="U1665" s="11">
        <f t="shared" si="155"/>
        <v>42035.813738425924</v>
      </c>
    </row>
    <row r="1666" spans="1:21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0"/>
        <v>1.2240879999999998</v>
      </c>
      <c r="P1666" s="6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>
        <v>1</v>
      </c>
      <c r="T1666" s="11">
        <f t="shared" si="154"/>
        <v>40939.553449074068</v>
      </c>
      <c r="U1666" s="11">
        <f t="shared" si="155"/>
        <v>40983.957638888889</v>
      </c>
    </row>
    <row r="1667" spans="1:21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56">E1667/D1667</f>
        <v>1.1945714285714286</v>
      </c>
      <c r="P1667" s="6">
        <f t="shared" ref="P1667:P1730" si="157">E1667/L1667</f>
        <v>44.956989247311824</v>
      </c>
      <c r="Q1667" t="str">
        <f t="shared" ref="Q1667:Q1730" si="158">LEFT(N1667,FIND("/",N1667)-1)</f>
        <v>music</v>
      </c>
      <c r="R1667" t="str">
        <f t="shared" ref="R1667:R1730" si="159">RIGHT(N1667,LEN(N1667)-FIND("/",N1667))</f>
        <v>pop</v>
      </c>
      <c r="S1667">
        <v>1</v>
      </c>
      <c r="T1667" s="11">
        <f t="shared" ref="T1667:T1730" si="160">(((J1667/60)/60)/24)+DATE(1970,1,1)+(-5/24)</f>
        <v>40564.441122685181</v>
      </c>
      <c r="U1667" s="11">
        <f t="shared" ref="U1667:U1730" si="161">(((I1667/60)/60)/24)+DATE(1970,1,1)+(-5/24)</f>
        <v>40595.916666666664</v>
      </c>
    </row>
    <row r="1668" spans="1:21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6"/>
        <v>1.6088</v>
      </c>
      <c r="P1668" s="6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>
        <v>1</v>
      </c>
      <c r="T1668" s="11">
        <f t="shared" si="160"/>
        <v>41331.04482638889</v>
      </c>
      <c r="U1668" s="11">
        <f t="shared" si="161"/>
        <v>41361.003159722219</v>
      </c>
    </row>
    <row r="1669" spans="1:21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6"/>
        <v>1.2685294117647059</v>
      </c>
      <c r="P1669" s="6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>
        <v>1</v>
      </c>
      <c r="T1669" s="11">
        <f t="shared" si="160"/>
        <v>41681.862245370365</v>
      </c>
      <c r="U1669" s="11">
        <f t="shared" si="161"/>
        <v>41709.082638888889</v>
      </c>
    </row>
    <row r="1670" spans="1:21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6"/>
        <v>1.026375</v>
      </c>
      <c r="P1670" s="6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>
        <v>1</v>
      </c>
      <c r="T1670" s="11">
        <f t="shared" si="160"/>
        <v>40844.941423611104</v>
      </c>
      <c r="U1670" s="11">
        <f t="shared" si="161"/>
        <v>40874.983090277776</v>
      </c>
    </row>
    <row r="1671" spans="1:21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6"/>
        <v>1.3975</v>
      </c>
      <c r="P1671" s="6">
        <f t="shared" si="157"/>
        <v>53.75</v>
      </c>
      <c r="Q1671" t="str">
        <f t="shared" si="158"/>
        <v>music</v>
      </c>
      <c r="R1671" t="str">
        <f t="shared" si="159"/>
        <v>pop</v>
      </c>
      <c r="S1671">
        <v>1</v>
      </c>
      <c r="T1671" s="11">
        <f t="shared" si="160"/>
        <v>42461.676805555551</v>
      </c>
      <c r="U1671" s="11">
        <f t="shared" si="161"/>
        <v>42521.676805555551</v>
      </c>
    </row>
    <row r="1672" spans="1:21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6"/>
        <v>1.026</v>
      </c>
      <c r="P1672" s="6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>
        <v>1</v>
      </c>
      <c r="T1672" s="11">
        <f t="shared" si="160"/>
        <v>40313.722210648149</v>
      </c>
      <c r="U1672" s="11">
        <f t="shared" si="161"/>
        <v>40363.958333333328</v>
      </c>
    </row>
    <row r="1673" spans="1:21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6"/>
        <v>1.0067349999999999</v>
      </c>
      <c r="P1673" s="6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>
        <v>1</v>
      </c>
      <c r="T1673" s="11">
        <f t="shared" si="160"/>
        <v>42553.335810185185</v>
      </c>
      <c r="U1673" s="11">
        <f t="shared" si="161"/>
        <v>42583.335810185185</v>
      </c>
    </row>
    <row r="1674" spans="1:21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6"/>
        <v>1.1294117647058823</v>
      </c>
      <c r="P1674" s="6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>
        <v>1</v>
      </c>
      <c r="T1674" s="11">
        <f t="shared" si="160"/>
        <v>41034.448263888888</v>
      </c>
      <c r="U1674" s="11">
        <f t="shared" si="161"/>
        <v>41064.448263888888</v>
      </c>
    </row>
    <row r="1675" spans="1:21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6"/>
        <v>1.2809523809523808</v>
      </c>
      <c r="P1675" s="6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>
        <v>1</v>
      </c>
      <c r="T1675" s="11">
        <f t="shared" si="160"/>
        <v>42039.670046296298</v>
      </c>
      <c r="U1675" s="11">
        <f t="shared" si="161"/>
        <v>42069.670046296298</v>
      </c>
    </row>
    <row r="1676" spans="1:21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6"/>
        <v>2.0169999999999999</v>
      </c>
      <c r="P1676" s="6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>
        <v>1</v>
      </c>
      <c r="T1676" s="11">
        <f t="shared" si="160"/>
        <v>42569.397060185183</v>
      </c>
      <c r="U1676" s="11">
        <f t="shared" si="161"/>
        <v>42600.082638888889</v>
      </c>
    </row>
    <row r="1677" spans="1:21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6"/>
        <v>1.37416</v>
      </c>
      <c r="P1677" s="6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>
        <v>1</v>
      </c>
      <c r="T1677" s="11">
        <f t="shared" si="160"/>
        <v>40802.524768518517</v>
      </c>
      <c r="U1677" s="11">
        <f t="shared" si="161"/>
        <v>40832.710416666661</v>
      </c>
    </row>
    <row r="1678" spans="1:21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6"/>
        <v>1.1533333333333333</v>
      </c>
      <c r="P1678" s="6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>
        <v>1</v>
      </c>
      <c r="T1678" s="11">
        <f t="shared" si="160"/>
        <v>40973.517905092594</v>
      </c>
      <c r="U1678" s="11">
        <f t="shared" si="161"/>
        <v>41019.957638888889</v>
      </c>
    </row>
    <row r="1679" spans="1:21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6"/>
        <v>1.1166666666666667</v>
      </c>
      <c r="P1679" s="6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>
        <v>1</v>
      </c>
      <c r="T1679" s="11">
        <f t="shared" si="160"/>
        <v>42416.198796296296</v>
      </c>
      <c r="U1679" s="11">
        <f t="shared" si="161"/>
        <v>42476.040972222218</v>
      </c>
    </row>
    <row r="1680" spans="1:21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6"/>
        <v>1.1839999999999999</v>
      </c>
      <c r="P1680" s="6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>
        <v>1</v>
      </c>
      <c r="T1680" s="11">
        <f t="shared" si="160"/>
        <v>41662.646655092591</v>
      </c>
      <c r="U1680" s="11">
        <f t="shared" si="161"/>
        <v>41676.646655092591</v>
      </c>
    </row>
    <row r="1681" spans="1:21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6"/>
        <v>1.75</v>
      </c>
      <c r="P1681" s="6">
        <f t="shared" si="157"/>
        <v>62.5</v>
      </c>
      <c r="Q1681" t="str">
        <f t="shared" si="158"/>
        <v>music</v>
      </c>
      <c r="R1681" t="str">
        <f t="shared" si="159"/>
        <v>pop</v>
      </c>
      <c r="S1681">
        <v>1</v>
      </c>
      <c r="T1681" s="11">
        <f t="shared" si="160"/>
        <v>40722.860474537032</v>
      </c>
      <c r="U1681" s="11">
        <f t="shared" si="161"/>
        <v>40745.860474537032</v>
      </c>
    </row>
    <row r="1682" spans="1:21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6"/>
        <v>1.175</v>
      </c>
      <c r="P1682" s="6">
        <f t="shared" si="157"/>
        <v>47</v>
      </c>
      <c r="Q1682" t="str">
        <f t="shared" si="158"/>
        <v>music</v>
      </c>
      <c r="R1682" t="str">
        <f t="shared" si="159"/>
        <v>pop</v>
      </c>
      <c r="S1682">
        <v>1</v>
      </c>
      <c r="T1682" s="11">
        <f t="shared" si="160"/>
        <v>41802.549386574072</v>
      </c>
      <c r="U1682" s="11">
        <f t="shared" si="161"/>
        <v>41832.549386574072</v>
      </c>
    </row>
    <row r="1683" spans="1:21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6"/>
        <v>1.0142212307692309</v>
      </c>
      <c r="P1683" s="6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>
        <v>1</v>
      </c>
      <c r="T1683" s="11">
        <f t="shared" si="160"/>
        <v>42773.91300925926</v>
      </c>
      <c r="U1683" s="11">
        <f t="shared" si="161"/>
        <v>42822.874999999993</v>
      </c>
    </row>
    <row r="1684" spans="1:21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6"/>
        <v>0</v>
      </c>
      <c r="P1684" s="6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>
        <v>1</v>
      </c>
      <c r="T1684" s="11">
        <f t="shared" si="160"/>
        <v>42779.005324074074</v>
      </c>
      <c r="U1684" s="11">
        <f t="shared" si="161"/>
        <v>42838.963657407403</v>
      </c>
    </row>
    <row r="1685" spans="1:21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6"/>
        <v>0.21714285714285714</v>
      </c>
      <c r="P1685" s="6">
        <f t="shared" si="157"/>
        <v>76</v>
      </c>
      <c r="Q1685" t="str">
        <f t="shared" si="158"/>
        <v>music</v>
      </c>
      <c r="R1685" t="str">
        <f t="shared" si="159"/>
        <v>faith</v>
      </c>
      <c r="S1685">
        <v>1</v>
      </c>
      <c r="T1685" s="11">
        <f t="shared" si="160"/>
        <v>42808.57335648148</v>
      </c>
      <c r="U1685" s="11">
        <f t="shared" si="161"/>
        <v>42832.57335648148</v>
      </c>
    </row>
    <row r="1686" spans="1:21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6"/>
        <v>1.0912500000000001</v>
      </c>
      <c r="P1686" s="6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>
        <v>1</v>
      </c>
      <c r="T1686" s="11">
        <f t="shared" si="160"/>
        <v>42783.606956018521</v>
      </c>
      <c r="U1686" s="11">
        <f t="shared" si="161"/>
        <v>42811.565289351849</v>
      </c>
    </row>
    <row r="1687" spans="1:21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6"/>
        <v>1.0285714285714285</v>
      </c>
      <c r="P1687" s="6">
        <f t="shared" si="157"/>
        <v>24</v>
      </c>
      <c r="Q1687" t="str">
        <f t="shared" si="158"/>
        <v>music</v>
      </c>
      <c r="R1687" t="str">
        <f t="shared" si="159"/>
        <v>faith</v>
      </c>
      <c r="S1687">
        <v>1</v>
      </c>
      <c r="T1687" s="11">
        <f t="shared" si="160"/>
        <v>42788.041932870365</v>
      </c>
      <c r="U1687" s="11">
        <f t="shared" si="161"/>
        <v>42818.0002662037</v>
      </c>
    </row>
    <row r="1688" spans="1:21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6"/>
        <v>3.5999999999999999E-3</v>
      </c>
      <c r="P1688" s="6">
        <f t="shared" si="157"/>
        <v>18</v>
      </c>
      <c r="Q1688" t="str">
        <f t="shared" si="158"/>
        <v>music</v>
      </c>
      <c r="R1688" t="str">
        <f t="shared" si="159"/>
        <v>faith</v>
      </c>
      <c r="S1688">
        <v>1</v>
      </c>
      <c r="T1688" s="11">
        <f t="shared" si="160"/>
        <v>42792.635636574072</v>
      </c>
      <c r="U1688" s="11">
        <f t="shared" si="161"/>
        <v>42852.593969907401</v>
      </c>
    </row>
    <row r="1689" spans="1:21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6"/>
        <v>0.3125</v>
      </c>
      <c r="P1689" s="6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>
        <v>1</v>
      </c>
      <c r="T1689" s="11">
        <f t="shared" si="160"/>
        <v>42801.838483796295</v>
      </c>
      <c r="U1689" s="11">
        <f t="shared" si="161"/>
        <v>42835.635416666664</v>
      </c>
    </row>
    <row r="1690" spans="1:21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6"/>
        <v>0.443</v>
      </c>
      <c r="P1690" s="6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>
        <v>1</v>
      </c>
      <c r="T1690" s="11">
        <f t="shared" si="160"/>
        <v>42804.326319444437</v>
      </c>
      <c r="U1690" s="11">
        <f t="shared" si="161"/>
        <v>42834.28465277778</v>
      </c>
    </row>
    <row r="1691" spans="1:21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6"/>
        <v>1</v>
      </c>
      <c r="P1691" s="6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>
        <v>1</v>
      </c>
      <c r="T1691" s="11">
        <f t="shared" si="160"/>
        <v>42780.734143518515</v>
      </c>
      <c r="U1691" s="11">
        <f t="shared" si="161"/>
        <v>42810.692476851851</v>
      </c>
    </row>
    <row r="1692" spans="1:21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6"/>
        <v>0.254</v>
      </c>
      <c r="P1692" s="6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>
        <v>1</v>
      </c>
      <c r="T1692" s="11">
        <f t="shared" si="160"/>
        <v>42801.222708333335</v>
      </c>
      <c r="U1692" s="11">
        <f t="shared" si="161"/>
        <v>42831.181041666663</v>
      </c>
    </row>
    <row r="1693" spans="1:21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6"/>
        <v>0.33473333333333333</v>
      </c>
      <c r="P1693" s="6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>
        <v>1</v>
      </c>
      <c r="T1693" s="11">
        <f t="shared" si="160"/>
        <v>42795.49314814814</v>
      </c>
      <c r="U1693" s="11">
        <f t="shared" si="161"/>
        <v>42827.833333333336</v>
      </c>
    </row>
    <row r="1694" spans="1:21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6"/>
        <v>0.47799999999999998</v>
      </c>
      <c r="P1694" s="6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>
        <v>1</v>
      </c>
      <c r="T1694" s="11">
        <f t="shared" si="160"/>
        <v>42787.94290509259</v>
      </c>
      <c r="U1694" s="11">
        <f t="shared" si="161"/>
        <v>42820.790972222218</v>
      </c>
    </row>
    <row r="1695" spans="1:21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6"/>
        <v>9.3333333333333338E-2</v>
      </c>
      <c r="P1695" s="6">
        <f t="shared" si="157"/>
        <v>35</v>
      </c>
      <c r="Q1695" t="str">
        <f t="shared" si="158"/>
        <v>music</v>
      </c>
      <c r="R1695" t="str">
        <f t="shared" si="159"/>
        <v>faith</v>
      </c>
      <c r="S1695">
        <v>1</v>
      </c>
      <c r="T1695" s="11">
        <f t="shared" si="160"/>
        <v>42803.711944444447</v>
      </c>
      <c r="U1695" s="11">
        <f t="shared" si="161"/>
        <v>42834.624999999993</v>
      </c>
    </row>
    <row r="1696" spans="1:21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6"/>
        <v>5.0000000000000001E-4</v>
      </c>
      <c r="P1696" s="6">
        <f t="shared" si="157"/>
        <v>5</v>
      </c>
      <c r="Q1696" t="str">
        <f t="shared" si="158"/>
        <v>music</v>
      </c>
      <c r="R1696" t="str">
        <f t="shared" si="159"/>
        <v>faith</v>
      </c>
      <c r="S1696">
        <v>1</v>
      </c>
      <c r="T1696" s="11">
        <f t="shared" si="160"/>
        <v>42791.461504629631</v>
      </c>
      <c r="U1696" s="11">
        <f t="shared" si="161"/>
        <v>42820.98333333333</v>
      </c>
    </row>
    <row r="1697" spans="1:21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6"/>
        <v>0.11708333333333333</v>
      </c>
      <c r="P1697" s="6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>
        <v>1</v>
      </c>
      <c r="T1697" s="11">
        <f t="shared" si="160"/>
        <v>42800.823078703703</v>
      </c>
      <c r="U1697" s="11">
        <f t="shared" si="161"/>
        <v>42834.833333333336</v>
      </c>
    </row>
    <row r="1698" spans="1:21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6"/>
        <v>0</v>
      </c>
      <c r="P1698" s="6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>
        <v>1</v>
      </c>
      <c r="T1698" s="11">
        <f t="shared" si="160"/>
        <v>42795.861238425925</v>
      </c>
      <c r="U1698" s="11">
        <f t="shared" si="161"/>
        <v>42825.819571759253</v>
      </c>
    </row>
    <row r="1699" spans="1:21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6"/>
        <v>0.20208000000000001</v>
      </c>
      <c r="P1699" s="6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>
        <v>1</v>
      </c>
      <c r="T1699" s="11">
        <f t="shared" si="160"/>
        <v>42804.82462962962</v>
      </c>
      <c r="U1699" s="11">
        <f t="shared" si="161"/>
        <v>42834.782962962963</v>
      </c>
    </row>
    <row r="1700" spans="1:21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6"/>
        <v>0</v>
      </c>
      <c r="P1700" s="6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>
        <v>1</v>
      </c>
      <c r="T1700" s="11">
        <f t="shared" si="160"/>
        <v>42795.999537037038</v>
      </c>
      <c r="U1700" s="11">
        <f t="shared" si="161"/>
        <v>42819.939583333333</v>
      </c>
    </row>
    <row r="1701" spans="1:21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6"/>
        <v>4.2311459353574929E-2</v>
      </c>
      <c r="P1701" s="6">
        <f t="shared" si="157"/>
        <v>54</v>
      </c>
      <c r="Q1701" t="str">
        <f t="shared" si="158"/>
        <v>music</v>
      </c>
      <c r="R1701" t="str">
        <f t="shared" si="159"/>
        <v>faith</v>
      </c>
      <c r="S1701">
        <v>1</v>
      </c>
      <c r="T1701" s="11">
        <f t="shared" si="160"/>
        <v>42806.655613425923</v>
      </c>
      <c r="U1701" s="11">
        <f t="shared" si="161"/>
        <v>42836.655613425923</v>
      </c>
    </row>
    <row r="1702" spans="1:21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6"/>
        <v>0.2606</v>
      </c>
      <c r="P1702" s="6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>
        <v>1</v>
      </c>
      <c r="T1702" s="11">
        <f t="shared" si="160"/>
        <v>42795.863310185181</v>
      </c>
      <c r="U1702" s="11">
        <f t="shared" si="161"/>
        <v>42825.958333333336</v>
      </c>
    </row>
    <row r="1703" spans="1:21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6"/>
        <v>1.9801980198019802E-3</v>
      </c>
      <c r="P1703" s="6">
        <f t="shared" si="157"/>
        <v>5</v>
      </c>
      <c r="Q1703" t="str">
        <f t="shared" si="158"/>
        <v>music</v>
      </c>
      <c r="R1703" t="str">
        <f t="shared" si="159"/>
        <v>faith</v>
      </c>
      <c r="S1703">
        <v>1</v>
      </c>
      <c r="T1703" s="11">
        <f t="shared" si="160"/>
        <v>41989.456076388888</v>
      </c>
      <c r="U1703" s="11">
        <f t="shared" si="161"/>
        <v>42019.456076388888</v>
      </c>
    </row>
    <row r="1704" spans="1:21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6"/>
        <v>6.0606060606060605E-5</v>
      </c>
      <c r="P1704" s="6">
        <f t="shared" si="157"/>
        <v>1</v>
      </c>
      <c r="Q1704" t="str">
        <f t="shared" si="158"/>
        <v>music</v>
      </c>
      <c r="R1704" t="str">
        <f t="shared" si="159"/>
        <v>faith</v>
      </c>
      <c r="S1704">
        <v>1</v>
      </c>
      <c r="T1704" s="11">
        <f t="shared" si="160"/>
        <v>42063.661458333336</v>
      </c>
      <c r="U1704" s="11">
        <f t="shared" si="161"/>
        <v>42093.619791666664</v>
      </c>
    </row>
    <row r="1705" spans="1:21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6"/>
        <v>1.0200000000000001E-2</v>
      </c>
      <c r="P1705" s="6">
        <f t="shared" si="157"/>
        <v>25.5</v>
      </c>
      <c r="Q1705" t="str">
        <f t="shared" si="158"/>
        <v>music</v>
      </c>
      <c r="R1705" t="str">
        <f t="shared" si="159"/>
        <v>faith</v>
      </c>
      <c r="S1705">
        <v>1</v>
      </c>
      <c r="T1705" s="11">
        <f t="shared" si="160"/>
        <v>42187.073344907411</v>
      </c>
      <c r="U1705" s="11">
        <f t="shared" si="161"/>
        <v>42247.073344907411</v>
      </c>
    </row>
    <row r="1706" spans="1:21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6"/>
        <v>0.65100000000000002</v>
      </c>
      <c r="P1706" s="6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>
        <v>1</v>
      </c>
      <c r="T1706" s="11">
        <f t="shared" si="160"/>
        <v>42020.931400462963</v>
      </c>
      <c r="U1706" s="11">
        <f t="shared" si="161"/>
        <v>42050.931400462963</v>
      </c>
    </row>
    <row r="1707" spans="1:21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6"/>
        <v>0</v>
      </c>
      <c r="P1707" s="6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>
        <v>1</v>
      </c>
      <c r="T1707" s="11">
        <f t="shared" si="160"/>
        <v>42244.808402777773</v>
      </c>
      <c r="U1707" s="11">
        <f t="shared" si="161"/>
        <v>42256.458333333336</v>
      </c>
    </row>
    <row r="1708" spans="1:21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6"/>
        <v>0</v>
      </c>
      <c r="P1708" s="6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>
        <v>1</v>
      </c>
      <c r="T1708" s="11">
        <f t="shared" si="160"/>
        <v>42179.098055555551</v>
      </c>
      <c r="U1708" s="11">
        <f t="shared" si="161"/>
        <v>42239.098055555551</v>
      </c>
    </row>
    <row r="1709" spans="1:21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6"/>
        <v>9.74E-2</v>
      </c>
      <c r="P1709" s="6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>
        <v>1</v>
      </c>
      <c r="T1709" s="11">
        <f t="shared" si="160"/>
        <v>42427.512673611105</v>
      </c>
      <c r="U1709" s="11">
        <f t="shared" si="161"/>
        <v>42457.471006944441</v>
      </c>
    </row>
    <row r="1710" spans="1:21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6"/>
        <v>0</v>
      </c>
      <c r="P1710" s="6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>
        <v>1</v>
      </c>
      <c r="T1710" s="11">
        <f t="shared" si="160"/>
        <v>42451.658634259256</v>
      </c>
      <c r="U1710" s="11">
        <f t="shared" si="161"/>
        <v>42491.658634259256</v>
      </c>
    </row>
    <row r="1711" spans="1:21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6"/>
        <v>4.8571428571428571E-2</v>
      </c>
      <c r="P1711" s="6">
        <f t="shared" si="157"/>
        <v>21.25</v>
      </c>
      <c r="Q1711" t="str">
        <f t="shared" si="158"/>
        <v>music</v>
      </c>
      <c r="R1711" t="str">
        <f t="shared" si="159"/>
        <v>faith</v>
      </c>
      <c r="S1711">
        <v>1</v>
      </c>
      <c r="T1711" s="11">
        <f t="shared" si="160"/>
        <v>41841.355486111104</v>
      </c>
      <c r="U1711" s="11">
        <f t="shared" si="161"/>
        <v>41882.610416666663</v>
      </c>
    </row>
    <row r="1712" spans="1:21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6"/>
        <v>6.7999999999999996E-3</v>
      </c>
      <c r="P1712" s="6">
        <f t="shared" si="157"/>
        <v>34</v>
      </c>
      <c r="Q1712" t="str">
        <f t="shared" si="158"/>
        <v>music</v>
      </c>
      <c r="R1712" t="str">
        <f t="shared" si="159"/>
        <v>faith</v>
      </c>
      <c r="S1712">
        <v>1</v>
      </c>
      <c r="T1712" s="11">
        <f t="shared" si="160"/>
        <v>42341.382962962954</v>
      </c>
      <c r="U1712" s="11">
        <f t="shared" si="161"/>
        <v>42387.333333333336</v>
      </c>
    </row>
    <row r="1713" spans="1:21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6"/>
        <v>0.105</v>
      </c>
      <c r="P1713" s="6">
        <f t="shared" si="157"/>
        <v>525</v>
      </c>
      <c r="Q1713" t="str">
        <f t="shared" si="158"/>
        <v>music</v>
      </c>
      <c r="R1713" t="str">
        <f t="shared" si="159"/>
        <v>faith</v>
      </c>
      <c r="S1713">
        <v>1</v>
      </c>
      <c r="T1713" s="11">
        <f t="shared" si="160"/>
        <v>41852.437893518516</v>
      </c>
      <c r="U1713" s="11">
        <f t="shared" si="161"/>
        <v>41883.437893518516</v>
      </c>
    </row>
    <row r="1714" spans="1:21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6"/>
        <v>0</v>
      </c>
      <c r="P1714" s="6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>
        <v>1</v>
      </c>
      <c r="T1714" s="11">
        <f t="shared" si="160"/>
        <v>42125.705474537033</v>
      </c>
      <c r="U1714" s="11">
        <f t="shared" si="161"/>
        <v>42185.705474537033</v>
      </c>
    </row>
    <row r="1715" spans="1:21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6"/>
        <v>1.6666666666666666E-2</v>
      </c>
      <c r="P1715" s="6">
        <f t="shared" si="157"/>
        <v>50</v>
      </c>
      <c r="Q1715" t="str">
        <f t="shared" si="158"/>
        <v>music</v>
      </c>
      <c r="R1715" t="str">
        <f t="shared" si="159"/>
        <v>faith</v>
      </c>
      <c r="S1715">
        <v>1</v>
      </c>
      <c r="T1715" s="11">
        <f t="shared" si="160"/>
        <v>41887.592731481483</v>
      </c>
      <c r="U1715" s="11">
        <f t="shared" si="161"/>
        <v>41917.592731481483</v>
      </c>
    </row>
    <row r="1716" spans="1:21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6"/>
        <v>7.868E-2</v>
      </c>
      <c r="P1716" s="6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>
        <v>1</v>
      </c>
      <c r="T1716" s="11">
        <f t="shared" si="160"/>
        <v>42095.710196759253</v>
      </c>
      <c r="U1716" s="11">
        <f t="shared" si="161"/>
        <v>42125.710196759253</v>
      </c>
    </row>
    <row r="1717" spans="1:21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6"/>
        <v>2.2000000000000001E-3</v>
      </c>
      <c r="P1717" s="6">
        <f t="shared" si="157"/>
        <v>5.5</v>
      </c>
      <c r="Q1717" t="str">
        <f t="shared" si="158"/>
        <v>music</v>
      </c>
      <c r="R1717" t="str">
        <f t="shared" si="159"/>
        <v>faith</v>
      </c>
      <c r="S1717">
        <v>1</v>
      </c>
      <c r="T1717" s="11">
        <f t="shared" si="160"/>
        <v>42064.009085648147</v>
      </c>
      <c r="U1717" s="11">
        <f t="shared" si="161"/>
        <v>42093.931944444441</v>
      </c>
    </row>
    <row r="1718" spans="1:21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6"/>
        <v>7.4999999999999997E-2</v>
      </c>
      <c r="P1718" s="6">
        <f t="shared" si="157"/>
        <v>50</v>
      </c>
      <c r="Q1718" t="str">
        <f t="shared" si="158"/>
        <v>music</v>
      </c>
      <c r="R1718" t="str">
        <f t="shared" si="159"/>
        <v>faith</v>
      </c>
      <c r="S1718">
        <v>1</v>
      </c>
      <c r="T1718" s="11">
        <f t="shared" si="160"/>
        <v>42673.369201388887</v>
      </c>
      <c r="U1718" s="11">
        <f t="shared" si="161"/>
        <v>42713.410868055551</v>
      </c>
    </row>
    <row r="1719" spans="1:21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6"/>
        <v>0.42725880551301687</v>
      </c>
      <c r="P1719" s="6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>
        <v>1</v>
      </c>
      <c r="T1719" s="11">
        <f t="shared" si="160"/>
        <v>42460.773587962954</v>
      </c>
      <c r="U1719" s="11">
        <f t="shared" si="161"/>
        <v>42480.958333333336</v>
      </c>
    </row>
    <row r="1720" spans="1:21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6"/>
        <v>2.142857142857143E-3</v>
      </c>
      <c r="P1720" s="6">
        <f t="shared" si="157"/>
        <v>37.5</v>
      </c>
      <c r="Q1720" t="str">
        <f t="shared" si="158"/>
        <v>music</v>
      </c>
      <c r="R1720" t="str">
        <f t="shared" si="159"/>
        <v>faith</v>
      </c>
      <c r="S1720">
        <v>1</v>
      </c>
      <c r="T1720" s="11">
        <f t="shared" si="160"/>
        <v>42460.402187499996</v>
      </c>
      <c r="U1720" s="11">
        <f t="shared" si="161"/>
        <v>42503.999305555553</v>
      </c>
    </row>
    <row r="1721" spans="1:21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6"/>
        <v>8.7500000000000008E-3</v>
      </c>
      <c r="P1721" s="6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>
        <v>1</v>
      </c>
      <c r="T1721" s="11">
        <f t="shared" si="160"/>
        <v>41869.326284722221</v>
      </c>
      <c r="U1721" s="11">
        <f t="shared" si="161"/>
        <v>41899.326284722221</v>
      </c>
    </row>
    <row r="1722" spans="1:21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6"/>
        <v>5.6250000000000001E-2</v>
      </c>
      <c r="P1722" s="6">
        <f t="shared" si="157"/>
        <v>28.125</v>
      </c>
      <c r="Q1722" t="str">
        <f t="shared" si="158"/>
        <v>music</v>
      </c>
      <c r="R1722" t="str">
        <f t="shared" si="159"/>
        <v>faith</v>
      </c>
      <c r="S1722">
        <v>1</v>
      </c>
      <c r="T1722" s="11">
        <f t="shared" si="160"/>
        <v>41922.574895833335</v>
      </c>
      <c r="U1722" s="11">
        <f t="shared" si="161"/>
        <v>41952.616562499999</v>
      </c>
    </row>
    <row r="1723" spans="1:21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6"/>
        <v>0</v>
      </c>
      <c r="P1723" s="6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>
        <v>1</v>
      </c>
      <c r="T1723" s="11">
        <f t="shared" si="160"/>
        <v>42319.25304398148</v>
      </c>
      <c r="U1723" s="11">
        <f t="shared" si="161"/>
        <v>42349.25304398148</v>
      </c>
    </row>
    <row r="1724" spans="1:21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6"/>
        <v>3.4722222222222224E-4</v>
      </c>
      <c r="P1724" s="6">
        <f t="shared" si="157"/>
        <v>1</v>
      </c>
      <c r="Q1724" t="str">
        <f t="shared" si="158"/>
        <v>music</v>
      </c>
      <c r="R1724" t="str">
        <f t="shared" si="159"/>
        <v>faith</v>
      </c>
      <c r="S1724">
        <v>1</v>
      </c>
      <c r="T1724" s="11">
        <f t="shared" si="160"/>
        <v>42425.752650462957</v>
      </c>
      <c r="U1724" s="11">
        <f t="shared" si="161"/>
        <v>42462.798611111109</v>
      </c>
    </row>
    <row r="1725" spans="1:21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6"/>
        <v>6.5000000000000002E-2</v>
      </c>
      <c r="P1725" s="6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>
        <v>1</v>
      </c>
      <c r="T1725" s="11">
        <f t="shared" si="160"/>
        <v>42129.617071759254</v>
      </c>
      <c r="U1725" s="11">
        <f t="shared" si="161"/>
        <v>42186.041666666664</v>
      </c>
    </row>
    <row r="1726" spans="1:21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6"/>
        <v>5.8333333333333336E-3</v>
      </c>
      <c r="P1726" s="6">
        <f t="shared" si="157"/>
        <v>8.75</v>
      </c>
      <c r="Q1726" t="str">
        <f t="shared" si="158"/>
        <v>music</v>
      </c>
      <c r="R1726" t="str">
        <f t="shared" si="159"/>
        <v>faith</v>
      </c>
      <c r="S1726">
        <v>1</v>
      </c>
      <c r="T1726" s="11">
        <f t="shared" si="160"/>
        <v>41912.724097222221</v>
      </c>
      <c r="U1726" s="11">
        <f t="shared" si="161"/>
        <v>41942.724097222221</v>
      </c>
    </row>
    <row r="1727" spans="1:21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6"/>
        <v>0.10181818181818182</v>
      </c>
      <c r="P1727" s="6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>
        <v>1</v>
      </c>
      <c r="T1727" s="11">
        <f t="shared" si="160"/>
        <v>41845.759826388887</v>
      </c>
      <c r="U1727" s="11">
        <f t="shared" si="161"/>
        <v>41875.759826388887</v>
      </c>
    </row>
    <row r="1728" spans="1:21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6"/>
        <v>0.33784615384615385</v>
      </c>
      <c r="P1728" s="6">
        <f t="shared" si="157"/>
        <v>137.25</v>
      </c>
      <c r="Q1728" t="str">
        <f t="shared" si="158"/>
        <v>music</v>
      </c>
      <c r="R1728" t="str">
        <f t="shared" si="159"/>
        <v>faith</v>
      </c>
      <c r="S1728">
        <v>1</v>
      </c>
      <c r="T1728" s="11">
        <f t="shared" si="160"/>
        <v>41788.711388888885</v>
      </c>
      <c r="U1728" s="11">
        <f t="shared" si="161"/>
        <v>41817.711388888885</v>
      </c>
    </row>
    <row r="1729" spans="1:21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6"/>
        <v>3.3333333333333332E-4</v>
      </c>
      <c r="P1729" s="6">
        <f t="shared" si="157"/>
        <v>1</v>
      </c>
      <c r="Q1729" t="str">
        <f t="shared" si="158"/>
        <v>music</v>
      </c>
      <c r="R1729" t="str">
        <f t="shared" si="159"/>
        <v>faith</v>
      </c>
      <c r="S1729">
        <v>1</v>
      </c>
      <c r="T1729" s="11">
        <f t="shared" si="160"/>
        <v>42044.719641203708</v>
      </c>
      <c r="U1729" s="11">
        <f t="shared" si="161"/>
        <v>42099.249999999993</v>
      </c>
    </row>
    <row r="1730" spans="1:21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56"/>
        <v>0.68400000000000005</v>
      </c>
      <c r="P1730" s="6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>
        <v>1</v>
      </c>
      <c r="T1730" s="11">
        <f t="shared" si="160"/>
        <v>42268.417523148142</v>
      </c>
      <c r="U1730" s="11">
        <f t="shared" si="161"/>
        <v>42298.417523148142</v>
      </c>
    </row>
    <row r="1731" spans="1:21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2">E1731/D1731</f>
        <v>0</v>
      </c>
      <c r="P1731" s="6" t="e">
        <f t="shared" ref="P1731:P1794" si="163">E1731/L1731</f>
        <v>#DIV/0!</v>
      </c>
      <c r="Q1731" t="str">
        <f t="shared" ref="Q1731:Q1794" si="164">LEFT(N1731,FIND("/",N1731)-1)</f>
        <v>music</v>
      </c>
      <c r="R1731" t="str">
        <f t="shared" ref="R1731:R1794" si="165">RIGHT(N1731,LEN(N1731)-FIND("/",N1731))</f>
        <v>faith</v>
      </c>
      <c r="S1731">
        <v>1</v>
      </c>
      <c r="T1731" s="11">
        <f t="shared" ref="T1731:T1794" si="166">(((J1731/60)/60)/24)+DATE(1970,1,1)+(-5/24)</f>
        <v>42470.843819444439</v>
      </c>
      <c r="U1731" s="11">
        <f t="shared" ref="U1731:U1794" si="167">(((I1731/60)/60)/24)+DATE(1970,1,1)+(-5/24)</f>
        <v>42530.843819444439</v>
      </c>
    </row>
    <row r="1732" spans="1:21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2"/>
        <v>0</v>
      </c>
      <c r="P1732" s="6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>
        <v>1</v>
      </c>
      <c r="T1732" s="11">
        <f t="shared" si="166"/>
        <v>42271.879432870373</v>
      </c>
      <c r="U1732" s="11">
        <f t="shared" si="167"/>
        <v>42301.879432870373</v>
      </c>
    </row>
    <row r="1733" spans="1:21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2"/>
        <v>0</v>
      </c>
      <c r="P1733" s="6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>
        <v>1</v>
      </c>
      <c r="T1733" s="11">
        <f t="shared" si="166"/>
        <v>42152.698518518511</v>
      </c>
      <c r="U1733" s="11">
        <f t="shared" si="167"/>
        <v>42166.416666666664</v>
      </c>
    </row>
    <row r="1734" spans="1:21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2"/>
        <v>0</v>
      </c>
      <c r="P1734" s="6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>
        <v>1</v>
      </c>
      <c r="T1734" s="11">
        <f t="shared" si="166"/>
        <v>42325.475474537037</v>
      </c>
      <c r="U1734" s="11">
        <f t="shared" si="167"/>
        <v>42384.999999999993</v>
      </c>
    </row>
    <row r="1735" spans="1:21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2"/>
        <v>0</v>
      </c>
      <c r="P1735" s="6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>
        <v>1</v>
      </c>
      <c r="T1735" s="11">
        <f t="shared" si="166"/>
        <v>42614.467291666668</v>
      </c>
      <c r="U1735" s="11">
        <f t="shared" si="167"/>
        <v>42626.687499999993</v>
      </c>
    </row>
    <row r="1736" spans="1:21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2"/>
        <v>2.2222222222222223E-4</v>
      </c>
      <c r="P1736" s="6">
        <f t="shared" si="163"/>
        <v>1</v>
      </c>
      <c r="Q1736" t="str">
        <f t="shared" si="164"/>
        <v>music</v>
      </c>
      <c r="R1736" t="str">
        <f t="shared" si="165"/>
        <v>faith</v>
      </c>
      <c r="S1736">
        <v>1</v>
      </c>
      <c r="T1736" s="11">
        <f t="shared" si="166"/>
        <v>42101.828194444439</v>
      </c>
      <c r="U1736" s="11">
        <f t="shared" si="167"/>
        <v>42131.828194444439</v>
      </c>
    </row>
    <row r="1737" spans="1:21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2"/>
        <v>0.11</v>
      </c>
      <c r="P1737" s="6">
        <f t="shared" si="163"/>
        <v>55</v>
      </c>
      <c r="Q1737" t="str">
        <f t="shared" si="164"/>
        <v>music</v>
      </c>
      <c r="R1737" t="str">
        <f t="shared" si="165"/>
        <v>faith</v>
      </c>
      <c r="S1737">
        <v>1</v>
      </c>
      <c r="T1737" s="11">
        <f t="shared" si="166"/>
        <v>42559.605844907412</v>
      </c>
      <c r="U1737" s="11">
        <f t="shared" si="167"/>
        <v>42589.605844907412</v>
      </c>
    </row>
    <row r="1738" spans="1:21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2"/>
        <v>7.3333333333333332E-3</v>
      </c>
      <c r="P1738" s="6">
        <f t="shared" si="163"/>
        <v>22</v>
      </c>
      <c r="Q1738" t="str">
        <f t="shared" si="164"/>
        <v>music</v>
      </c>
      <c r="R1738" t="str">
        <f t="shared" si="165"/>
        <v>faith</v>
      </c>
      <c r="S1738">
        <v>1</v>
      </c>
      <c r="T1738" s="11">
        <f t="shared" si="166"/>
        <v>42286.65315972222</v>
      </c>
      <c r="U1738" s="11">
        <f t="shared" si="167"/>
        <v>42316.694826388884</v>
      </c>
    </row>
    <row r="1739" spans="1:21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2"/>
        <v>0.21249999999999999</v>
      </c>
      <c r="P1739" s="6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>
        <v>1</v>
      </c>
      <c r="T1739" s="11">
        <f t="shared" si="166"/>
        <v>42175.740648148152</v>
      </c>
      <c r="U1739" s="11">
        <f t="shared" si="167"/>
        <v>42205.740648148152</v>
      </c>
    </row>
    <row r="1740" spans="1:21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2"/>
        <v>4.0000000000000001E-3</v>
      </c>
      <c r="P1740" s="6">
        <f t="shared" si="163"/>
        <v>20</v>
      </c>
      <c r="Q1740" t="str">
        <f t="shared" si="164"/>
        <v>music</v>
      </c>
      <c r="R1740" t="str">
        <f t="shared" si="165"/>
        <v>faith</v>
      </c>
      <c r="S1740">
        <v>1</v>
      </c>
      <c r="T1740" s="11">
        <f t="shared" si="166"/>
        <v>41884.665995370371</v>
      </c>
      <c r="U1740" s="11">
        <f t="shared" si="167"/>
        <v>41914.665995370371</v>
      </c>
    </row>
    <row r="1741" spans="1:21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2"/>
        <v>1E-3</v>
      </c>
      <c r="P1741" s="6">
        <f t="shared" si="163"/>
        <v>1</v>
      </c>
      <c r="Q1741" t="str">
        <f t="shared" si="164"/>
        <v>music</v>
      </c>
      <c r="R1741" t="str">
        <f t="shared" si="165"/>
        <v>faith</v>
      </c>
      <c r="S1741">
        <v>1</v>
      </c>
      <c r="T1741" s="11">
        <f t="shared" si="166"/>
        <v>42435.665879629632</v>
      </c>
      <c r="U1741" s="11">
        <f t="shared" si="167"/>
        <v>42494.624212962961</v>
      </c>
    </row>
    <row r="1742" spans="1:21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2"/>
        <v>0</v>
      </c>
      <c r="P1742" s="6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>
        <v>1</v>
      </c>
      <c r="T1742" s="11">
        <f t="shared" si="166"/>
        <v>42171.60905092593</v>
      </c>
      <c r="U1742" s="11">
        <f t="shared" si="167"/>
        <v>42201.60905092593</v>
      </c>
    </row>
    <row r="1743" spans="1:21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2"/>
        <v>1.1083333333333334</v>
      </c>
      <c r="P1743" s="6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>
        <v>1</v>
      </c>
      <c r="T1743" s="11">
        <f t="shared" si="166"/>
        <v>42120.419803240737</v>
      </c>
      <c r="U1743" s="11">
        <f t="shared" si="167"/>
        <v>42165.419803240737</v>
      </c>
    </row>
    <row r="1744" spans="1:21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2"/>
        <v>1.0874999999999999</v>
      </c>
      <c r="P1744" s="6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>
        <v>1</v>
      </c>
      <c r="T1744" s="11">
        <f t="shared" si="166"/>
        <v>42710.668634259251</v>
      </c>
      <c r="U1744" s="11">
        <f t="shared" si="167"/>
        <v>42742.666666666664</v>
      </c>
    </row>
    <row r="1745" spans="1:21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2"/>
        <v>1.0041666666666667</v>
      </c>
      <c r="P1745" s="6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>
        <v>1</v>
      </c>
      <c r="T1745" s="11">
        <f t="shared" si="166"/>
        <v>42586.717303240737</v>
      </c>
      <c r="U1745" s="11">
        <f t="shared" si="167"/>
        <v>42608.957638888889</v>
      </c>
    </row>
    <row r="1746" spans="1:21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2"/>
        <v>1.1845454545454546</v>
      </c>
      <c r="P1746" s="6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>
        <v>1</v>
      </c>
      <c r="T1746" s="11">
        <f t="shared" si="166"/>
        <v>42026.396724537037</v>
      </c>
      <c r="U1746" s="11">
        <f t="shared" si="167"/>
        <v>42071.355057870365</v>
      </c>
    </row>
    <row r="1747" spans="1:21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2"/>
        <v>1.1401428571428571</v>
      </c>
      <c r="P1747" s="6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>
        <v>1</v>
      </c>
      <c r="T1747" s="11">
        <f t="shared" si="166"/>
        <v>42690.051365740735</v>
      </c>
      <c r="U1747" s="11">
        <f t="shared" si="167"/>
        <v>42725.874999999993</v>
      </c>
    </row>
    <row r="1748" spans="1:21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2"/>
        <v>1.4810000000000001</v>
      </c>
      <c r="P1748" s="6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>
        <v>1</v>
      </c>
      <c r="T1748" s="11">
        <f t="shared" si="166"/>
        <v>42667.968368055554</v>
      </c>
      <c r="U1748" s="11">
        <f t="shared" si="167"/>
        <v>42697.874999999993</v>
      </c>
    </row>
    <row r="1749" spans="1:21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2"/>
        <v>1.0495555555555556</v>
      </c>
      <c r="P1749" s="6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>
        <v>1</v>
      </c>
      <c r="T1749" s="11">
        <f t="shared" si="166"/>
        <v>42292.227199074077</v>
      </c>
      <c r="U1749" s="11">
        <f t="shared" si="167"/>
        <v>42321.416666666664</v>
      </c>
    </row>
    <row r="1750" spans="1:21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2"/>
        <v>1.29948</v>
      </c>
      <c r="P1750" s="6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>
        <v>1</v>
      </c>
      <c r="T1750" s="11">
        <f t="shared" si="166"/>
        <v>42219.742395833331</v>
      </c>
      <c r="U1750" s="11">
        <f t="shared" si="167"/>
        <v>42249.742395833331</v>
      </c>
    </row>
    <row r="1751" spans="1:21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2"/>
        <v>1.2348756218905472</v>
      </c>
      <c r="P1751" s="6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>
        <v>1</v>
      </c>
      <c r="T1751" s="11">
        <f t="shared" si="166"/>
        <v>42758.767604166664</v>
      </c>
      <c r="U1751" s="11">
        <f t="shared" si="167"/>
        <v>42795.583333333336</v>
      </c>
    </row>
    <row r="1752" spans="1:21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2"/>
        <v>2.0162</v>
      </c>
      <c r="P1752" s="6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>
        <v>1</v>
      </c>
      <c r="T1752" s="11">
        <f t="shared" si="166"/>
        <v>42454.628518518519</v>
      </c>
      <c r="U1752" s="11">
        <f t="shared" si="167"/>
        <v>42479.628518518519</v>
      </c>
    </row>
    <row r="1753" spans="1:21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2"/>
        <v>1.0289999999999999</v>
      </c>
      <c r="P1753" s="6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>
        <v>1</v>
      </c>
      <c r="T1753" s="11">
        <f t="shared" si="166"/>
        <v>42052.573182870365</v>
      </c>
      <c r="U1753" s="11">
        <f t="shared" si="167"/>
        <v>42082.5315162037</v>
      </c>
    </row>
    <row r="1754" spans="1:21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2"/>
        <v>2.6016666666666666</v>
      </c>
      <c r="P1754" s="6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>
        <v>1</v>
      </c>
      <c r="T1754" s="11">
        <f t="shared" si="166"/>
        <v>42627.044930555552</v>
      </c>
      <c r="U1754" s="11">
        <f t="shared" si="167"/>
        <v>42657.044930555552</v>
      </c>
    </row>
    <row r="1755" spans="1:21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2"/>
        <v>1.08</v>
      </c>
      <c r="P1755" s="6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>
        <v>1</v>
      </c>
      <c r="T1755" s="11">
        <f t="shared" si="166"/>
        <v>42420.541296296295</v>
      </c>
      <c r="U1755" s="11">
        <f t="shared" si="167"/>
        <v>42450.499629629623</v>
      </c>
    </row>
    <row r="1756" spans="1:21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2"/>
        <v>1.1052941176470588</v>
      </c>
      <c r="P1756" s="6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>
        <v>1</v>
      </c>
      <c r="T1756" s="11">
        <f t="shared" si="166"/>
        <v>42067.668437499997</v>
      </c>
      <c r="U1756" s="11">
        <f t="shared" si="167"/>
        <v>42097.626770833333</v>
      </c>
    </row>
    <row r="1757" spans="1:21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2"/>
        <v>1.2</v>
      </c>
      <c r="P1757" s="6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>
        <v>1</v>
      </c>
      <c r="T1757" s="11">
        <f t="shared" si="166"/>
        <v>42252.580567129626</v>
      </c>
      <c r="U1757" s="11">
        <f t="shared" si="167"/>
        <v>42282.580567129626</v>
      </c>
    </row>
    <row r="1758" spans="1:21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2"/>
        <v>1.0282909090909091</v>
      </c>
      <c r="P1758" s="6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>
        <v>1</v>
      </c>
      <c r="T1758" s="11">
        <f t="shared" si="166"/>
        <v>42570.959131944437</v>
      </c>
      <c r="U1758" s="11">
        <f t="shared" si="167"/>
        <v>42610.959131944437</v>
      </c>
    </row>
    <row r="1759" spans="1:21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2"/>
        <v>1.1599999999999999</v>
      </c>
      <c r="P1759" s="6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>
        <v>1</v>
      </c>
      <c r="T1759" s="11">
        <f t="shared" si="166"/>
        <v>42733.619016203702</v>
      </c>
      <c r="U1759" s="11">
        <f t="shared" si="167"/>
        <v>42763.603472222218</v>
      </c>
    </row>
    <row r="1760" spans="1:21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2"/>
        <v>1.147</v>
      </c>
      <c r="P1760" s="6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>
        <v>1</v>
      </c>
      <c r="T1760" s="11">
        <f t="shared" si="166"/>
        <v>42505.74759259259</v>
      </c>
      <c r="U1760" s="11">
        <f t="shared" si="167"/>
        <v>42565.74759259259</v>
      </c>
    </row>
    <row r="1761" spans="1:21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2"/>
        <v>1.0660000000000001</v>
      </c>
      <c r="P1761" s="6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>
        <v>1</v>
      </c>
      <c r="T1761" s="11">
        <f t="shared" si="166"/>
        <v>42068.620706018519</v>
      </c>
      <c r="U1761" s="11">
        <f t="shared" si="167"/>
        <v>42088.579039351847</v>
      </c>
    </row>
    <row r="1762" spans="1:21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2"/>
        <v>1.6544000000000001</v>
      </c>
      <c r="P1762" s="6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>
        <v>1</v>
      </c>
      <c r="T1762" s="11">
        <f t="shared" si="166"/>
        <v>42405.464270833334</v>
      </c>
      <c r="U1762" s="11">
        <f t="shared" si="167"/>
        <v>42425.464270833334</v>
      </c>
    </row>
    <row r="1763" spans="1:21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2"/>
        <v>1.55</v>
      </c>
      <c r="P1763" s="6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>
        <v>1</v>
      </c>
      <c r="T1763" s="11">
        <f t="shared" si="166"/>
        <v>42209.359490740739</v>
      </c>
      <c r="U1763" s="11">
        <f t="shared" si="167"/>
        <v>42259.359490740739</v>
      </c>
    </row>
    <row r="1764" spans="1:21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2"/>
        <v>8.85</v>
      </c>
      <c r="P1764" s="6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>
        <v>1</v>
      </c>
      <c r="T1764" s="11">
        <f t="shared" si="166"/>
        <v>42410.773668981477</v>
      </c>
      <c r="U1764" s="11">
        <f t="shared" si="167"/>
        <v>42440.773668981477</v>
      </c>
    </row>
    <row r="1765" spans="1:21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2"/>
        <v>1.0190833333333333</v>
      </c>
      <c r="P1765" s="6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>
        <v>1</v>
      </c>
      <c r="T1765" s="11">
        <f t="shared" si="166"/>
        <v>42636.660185185181</v>
      </c>
      <c r="U1765" s="11">
        <f t="shared" si="167"/>
        <v>42666.660185185181</v>
      </c>
    </row>
    <row r="1766" spans="1:21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2"/>
        <v>0.19600000000000001</v>
      </c>
      <c r="P1766" s="6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>
        <v>1</v>
      </c>
      <c r="T1766" s="11">
        <f t="shared" si="166"/>
        <v>41825.27753472222</v>
      </c>
      <c r="U1766" s="11">
        <f t="shared" si="167"/>
        <v>41854.27753472222</v>
      </c>
    </row>
    <row r="1767" spans="1:21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2"/>
        <v>0.59467839999999994</v>
      </c>
      <c r="P1767" s="6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>
        <v>1</v>
      </c>
      <c r="T1767" s="11">
        <f t="shared" si="166"/>
        <v>41834.772129629629</v>
      </c>
      <c r="U1767" s="11">
        <f t="shared" si="167"/>
        <v>41864.772129629629</v>
      </c>
    </row>
    <row r="1768" spans="1:21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2"/>
        <v>0</v>
      </c>
      <c r="P1768" s="6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>
        <v>1</v>
      </c>
      <c r="T1768" s="11">
        <f t="shared" si="166"/>
        <v>41855.65148148148</v>
      </c>
      <c r="U1768" s="11">
        <f t="shared" si="167"/>
        <v>41876.65148148148</v>
      </c>
    </row>
    <row r="1769" spans="1:21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2"/>
        <v>0.4572</v>
      </c>
      <c r="P1769" s="6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>
        <v>1</v>
      </c>
      <c r="T1769" s="11">
        <f t="shared" si="166"/>
        <v>41824.450046296297</v>
      </c>
      <c r="U1769" s="11">
        <f t="shared" si="167"/>
        <v>41854.450046296297</v>
      </c>
    </row>
    <row r="1770" spans="1:21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2"/>
        <v>3.7400000000000003E-2</v>
      </c>
      <c r="P1770" s="6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>
        <v>1</v>
      </c>
      <c r="T1770" s="11">
        <f t="shared" si="166"/>
        <v>41849.352361111109</v>
      </c>
      <c r="U1770" s="11">
        <f t="shared" si="167"/>
        <v>41909.352361111109</v>
      </c>
    </row>
    <row r="1771" spans="1:21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2"/>
        <v>2.7025E-2</v>
      </c>
      <c r="P1771" s="6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>
        <v>1</v>
      </c>
      <c r="T1771" s="11">
        <f t="shared" si="166"/>
        <v>41987.610636574071</v>
      </c>
      <c r="U1771" s="11">
        <f t="shared" si="167"/>
        <v>42017.610636574071</v>
      </c>
    </row>
    <row r="1772" spans="1:21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2"/>
        <v>0.56514285714285717</v>
      </c>
      <c r="P1772" s="6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>
        <v>1</v>
      </c>
      <c r="T1772" s="11">
        <f t="shared" si="166"/>
        <v>41891.571689814817</v>
      </c>
      <c r="U1772" s="11">
        <f t="shared" si="167"/>
        <v>41926.571689814817</v>
      </c>
    </row>
    <row r="1773" spans="1:21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2"/>
        <v>0.21309523809523809</v>
      </c>
      <c r="P1773" s="6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>
        <v>1</v>
      </c>
      <c r="T1773" s="11">
        <f t="shared" si="166"/>
        <v>41905.771296296298</v>
      </c>
      <c r="U1773" s="11">
        <f t="shared" si="167"/>
        <v>41935.771296296298</v>
      </c>
    </row>
    <row r="1774" spans="1:21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2"/>
        <v>0.156</v>
      </c>
      <c r="P1774" s="6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>
        <v>1</v>
      </c>
      <c r="T1774" s="11">
        <f t="shared" si="166"/>
        <v>41766.509675925925</v>
      </c>
      <c r="U1774" s="11">
        <f t="shared" si="167"/>
        <v>41826.509675925925</v>
      </c>
    </row>
    <row r="1775" spans="1:21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2"/>
        <v>6.2566666666666673E-2</v>
      </c>
      <c r="P1775" s="6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>
        <v>1</v>
      </c>
      <c r="T1775" s="11">
        <f t="shared" si="166"/>
        <v>41978.552060185182</v>
      </c>
      <c r="U1775" s="11">
        <f t="shared" si="167"/>
        <v>42023.552060185182</v>
      </c>
    </row>
    <row r="1776" spans="1:21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2"/>
        <v>0.4592</v>
      </c>
      <c r="P1776" s="6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>
        <v>1</v>
      </c>
      <c r="T1776" s="11">
        <f t="shared" si="166"/>
        <v>41930.010324074072</v>
      </c>
      <c r="U1776" s="11">
        <f t="shared" si="167"/>
        <v>41972.415972222218</v>
      </c>
    </row>
    <row r="1777" spans="1:21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2"/>
        <v>0.65101538461538466</v>
      </c>
      <c r="P1777" s="6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>
        <v>1</v>
      </c>
      <c r="T1777" s="11">
        <f t="shared" si="166"/>
        <v>41891.768055555556</v>
      </c>
      <c r="U1777" s="11">
        <f t="shared" si="167"/>
        <v>41936.768055555556</v>
      </c>
    </row>
    <row r="1778" spans="1:21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2"/>
        <v>6.7000000000000004E-2</v>
      </c>
      <c r="P1778" s="6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>
        <v>1</v>
      </c>
      <c r="T1778" s="11">
        <f t="shared" si="166"/>
        <v>41905.748506944445</v>
      </c>
      <c r="U1778" s="11">
        <f t="shared" si="167"/>
        <v>41941.748506944445</v>
      </c>
    </row>
    <row r="1779" spans="1:21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2"/>
        <v>0.135625</v>
      </c>
      <c r="P1779" s="6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>
        <v>1</v>
      </c>
      <c r="T1779" s="11">
        <f t="shared" si="166"/>
        <v>42025.14876157407</v>
      </c>
      <c r="U1779" s="11">
        <f t="shared" si="167"/>
        <v>42055.14876157407</v>
      </c>
    </row>
    <row r="1780" spans="1:21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2"/>
        <v>1.9900000000000001E-2</v>
      </c>
      <c r="P1780" s="6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>
        <v>1</v>
      </c>
      <c r="T1780" s="11">
        <f t="shared" si="166"/>
        <v>42045.655034722215</v>
      </c>
      <c r="U1780" s="11">
        <f t="shared" si="167"/>
        <v>42090.613368055558</v>
      </c>
    </row>
    <row r="1781" spans="1:21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2"/>
        <v>0.36236363636363639</v>
      </c>
      <c r="P1781" s="6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>
        <v>1</v>
      </c>
      <c r="T1781" s="11">
        <f t="shared" si="166"/>
        <v>42585.483564814807</v>
      </c>
      <c r="U1781" s="11">
        <f t="shared" si="167"/>
        <v>42615.483564814807</v>
      </c>
    </row>
    <row r="1782" spans="1:21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2"/>
        <v>0.39743333333333336</v>
      </c>
      <c r="P1782" s="6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>
        <v>1</v>
      </c>
      <c r="T1782" s="11">
        <f t="shared" si="166"/>
        <v>42493.392476851855</v>
      </c>
      <c r="U1782" s="11">
        <f t="shared" si="167"/>
        <v>42553.392476851855</v>
      </c>
    </row>
    <row r="1783" spans="1:21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2"/>
        <v>0.25763636363636366</v>
      </c>
      <c r="P1783" s="6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>
        <v>1</v>
      </c>
      <c r="T1783" s="11">
        <f t="shared" si="166"/>
        <v>42597.409085648142</v>
      </c>
      <c r="U1783" s="11">
        <f t="shared" si="167"/>
        <v>42628.409085648142</v>
      </c>
    </row>
    <row r="1784" spans="1:21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2"/>
        <v>0.15491428571428573</v>
      </c>
      <c r="P1784" s="6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>
        <v>1</v>
      </c>
      <c r="T1784" s="11">
        <f t="shared" si="166"/>
        <v>42388.366770833331</v>
      </c>
      <c r="U1784" s="11">
        <f t="shared" si="167"/>
        <v>42421.366770833331</v>
      </c>
    </row>
    <row r="1785" spans="1:21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2"/>
        <v>0.236925</v>
      </c>
      <c r="P1785" s="6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>
        <v>1</v>
      </c>
      <c r="T1785" s="11">
        <f t="shared" si="166"/>
        <v>42115.741643518515</v>
      </c>
      <c r="U1785" s="11">
        <f t="shared" si="167"/>
        <v>42145.741643518515</v>
      </c>
    </row>
    <row r="1786" spans="1:21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2"/>
        <v>0.39760000000000001</v>
      </c>
      <c r="P1786" s="6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>
        <v>1</v>
      </c>
      <c r="T1786" s="11">
        <f t="shared" si="166"/>
        <v>42003.447222222218</v>
      </c>
      <c r="U1786" s="11">
        <f t="shared" si="167"/>
        <v>42034.934027777774</v>
      </c>
    </row>
    <row r="1787" spans="1:21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2"/>
        <v>0.20220833333333332</v>
      </c>
      <c r="P1787" s="6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>
        <v>1</v>
      </c>
      <c r="T1787" s="11">
        <f t="shared" si="166"/>
        <v>41896.926562499997</v>
      </c>
      <c r="U1787" s="11">
        <f t="shared" si="167"/>
        <v>41927.791666666664</v>
      </c>
    </row>
    <row r="1788" spans="1:21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2"/>
        <v>0.47631578947368419</v>
      </c>
      <c r="P1788" s="6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>
        <v>1</v>
      </c>
      <c r="T1788" s="11">
        <f t="shared" si="166"/>
        <v>41958.342326388891</v>
      </c>
      <c r="U1788" s="11">
        <f t="shared" si="167"/>
        <v>41988.342326388891</v>
      </c>
    </row>
    <row r="1789" spans="1:21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2"/>
        <v>0.15329999999999999</v>
      </c>
      <c r="P1789" s="6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>
        <v>1</v>
      </c>
      <c r="T1789" s="11">
        <f t="shared" si="166"/>
        <v>42068.447187499994</v>
      </c>
      <c r="U1789" s="11">
        <f t="shared" si="167"/>
        <v>42098.40552083333</v>
      </c>
    </row>
    <row r="1790" spans="1:21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2"/>
        <v>1.3818181818181818E-2</v>
      </c>
      <c r="P1790" s="6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>
        <v>1</v>
      </c>
      <c r="T1790" s="11">
        <f t="shared" si="166"/>
        <v>41913.740069444444</v>
      </c>
      <c r="U1790" s="11">
        <f t="shared" si="167"/>
        <v>41943.740069444444</v>
      </c>
    </row>
    <row r="1791" spans="1:21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2"/>
        <v>5.0000000000000001E-3</v>
      </c>
      <c r="P1791" s="6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>
        <v>1</v>
      </c>
      <c r="T1791" s="11">
        <f t="shared" si="166"/>
        <v>41956.041701388887</v>
      </c>
      <c r="U1791" s="11">
        <f t="shared" si="167"/>
        <v>42016.041701388887</v>
      </c>
    </row>
    <row r="1792" spans="1:21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2"/>
        <v>4.9575757575757579E-2</v>
      </c>
      <c r="P1792" s="6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>
        <v>1</v>
      </c>
      <c r="T1792" s="11">
        <f t="shared" si="166"/>
        <v>42010.466180555559</v>
      </c>
      <c r="U1792" s="11">
        <f t="shared" si="167"/>
        <v>42040.466180555559</v>
      </c>
    </row>
    <row r="1793" spans="1:21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2"/>
        <v>3.5666666666666666E-2</v>
      </c>
      <c r="P1793" s="6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>
        <v>1</v>
      </c>
      <c r="T1793" s="11">
        <f t="shared" si="166"/>
        <v>41973.532002314816</v>
      </c>
      <c r="U1793" s="11">
        <f t="shared" si="167"/>
        <v>42033.532002314816</v>
      </c>
    </row>
    <row r="1794" spans="1:21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2"/>
        <v>0.61124000000000001</v>
      </c>
      <c r="P1794" s="6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>
        <v>1</v>
      </c>
      <c r="T1794" s="11">
        <f t="shared" si="166"/>
        <v>42188.822708333326</v>
      </c>
      <c r="U1794" s="11">
        <f t="shared" si="167"/>
        <v>42226.082638888889</v>
      </c>
    </row>
    <row r="1795" spans="1:21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68">E1795/D1795</f>
        <v>1.3333333333333334E-2</v>
      </c>
      <c r="P1795" s="6">
        <f t="shared" ref="P1795:P1858" si="169">E1795/L1795</f>
        <v>20</v>
      </c>
      <c r="Q1795" t="str">
        <f t="shared" ref="Q1795:Q1858" si="170">LEFT(N1795,FIND("/",N1795)-1)</f>
        <v>photography</v>
      </c>
      <c r="R1795" t="str">
        <f t="shared" ref="R1795:R1858" si="171">RIGHT(N1795,LEN(N1795)-FIND("/",N1795))</f>
        <v>photobooks</v>
      </c>
      <c r="S1795">
        <v>1</v>
      </c>
      <c r="T1795" s="11">
        <f t="shared" ref="T1795:T1858" si="172">(((J1795/60)/60)/24)+DATE(1970,1,1)+(-5/24)</f>
        <v>41940.683333333334</v>
      </c>
      <c r="U1795" s="11">
        <f t="shared" ref="U1795:U1858" si="173">(((I1795/60)/60)/24)+DATE(1970,1,1)+(-5/24)</f>
        <v>41970.724999999999</v>
      </c>
    </row>
    <row r="1796" spans="1:21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68"/>
        <v>0.11077777777777778</v>
      </c>
      <c r="P1796" s="6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>
        <v>1</v>
      </c>
      <c r="T1796" s="11">
        <f t="shared" si="172"/>
        <v>42011.342847222222</v>
      </c>
      <c r="U1796" s="11">
        <f t="shared" si="173"/>
        <v>42046.342847222222</v>
      </c>
    </row>
    <row r="1797" spans="1:21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68"/>
        <v>0.38735714285714284</v>
      </c>
      <c r="P1797" s="6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>
        <v>1</v>
      </c>
      <c r="T1797" s="11">
        <f t="shared" si="172"/>
        <v>42628.080335648141</v>
      </c>
      <c r="U1797" s="11">
        <f t="shared" si="173"/>
        <v>42657.458333333336</v>
      </c>
    </row>
    <row r="1798" spans="1:21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68"/>
        <v>0.22052631578947368</v>
      </c>
      <c r="P1798" s="6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>
        <v>1</v>
      </c>
      <c r="T1798" s="11">
        <f t="shared" si="172"/>
        <v>42515.231087962959</v>
      </c>
      <c r="U1798" s="11">
        <f t="shared" si="173"/>
        <v>42575.231087962959</v>
      </c>
    </row>
    <row r="1799" spans="1:21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68"/>
        <v>0.67549999999999999</v>
      </c>
      <c r="P1799" s="6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>
        <v>1</v>
      </c>
      <c r="T1799" s="11">
        <f t="shared" si="172"/>
        <v>42689.360983796294</v>
      </c>
      <c r="U1799" s="11">
        <f t="shared" si="173"/>
        <v>42719.360983796294</v>
      </c>
    </row>
    <row r="1800" spans="1:21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68"/>
        <v>0.136375</v>
      </c>
      <c r="P1800" s="6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>
        <v>1</v>
      </c>
      <c r="T1800" s="11">
        <f t="shared" si="172"/>
        <v>42344.118437499994</v>
      </c>
      <c r="U1800" s="11">
        <f t="shared" si="173"/>
        <v>42404.118437499994</v>
      </c>
    </row>
    <row r="1801" spans="1:21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68"/>
        <v>1.7457500000000001E-2</v>
      </c>
      <c r="P1801" s="6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>
        <v>1</v>
      </c>
      <c r="T1801" s="11">
        <f t="shared" si="172"/>
        <v>41934.634351851848</v>
      </c>
      <c r="U1801" s="11">
        <f t="shared" si="173"/>
        <v>41954.676018518519</v>
      </c>
    </row>
    <row r="1802" spans="1:21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68"/>
        <v>0.20449632511889321</v>
      </c>
      <c r="P1802" s="6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>
        <v>1</v>
      </c>
      <c r="T1802" s="11">
        <f t="shared" si="172"/>
        <v>42623.397800925923</v>
      </c>
      <c r="U1802" s="11">
        <f t="shared" si="173"/>
        <v>42653.397800925923</v>
      </c>
    </row>
    <row r="1803" spans="1:21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68"/>
        <v>0.13852941176470587</v>
      </c>
      <c r="P1803" s="6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>
        <v>1</v>
      </c>
      <c r="T1803" s="11">
        <f t="shared" si="172"/>
        <v>42321.452175925922</v>
      </c>
      <c r="U1803" s="11">
        <f t="shared" si="173"/>
        <v>42353.298611111109</v>
      </c>
    </row>
    <row r="1804" spans="1:21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68"/>
        <v>0.48485714285714288</v>
      </c>
      <c r="P1804" s="6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>
        <v>1</v>
      </c>
      <c r="T1804" s="11">
        <f t="shared" si="172"/>
        <v>42159.264236111114</v>
      </c>
      <c r="U1804" s="11">
        <f t="shared" si="173"/>
        <v>42182.707638888889</v>
      </c>
    </row>
    <row r="1805" spans="1:21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68"/>
        <v>0.308</v>
      </c>
      <c r="P1805" s="6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>
        <v>1</v>
      </c>
      <c r="T1805" s="11">
        <f t="shared" si="172"/>
        <v>42017.863217592596</v>
      </c>
      <c r="U1805" s="11">
        <f t="shared" si="173"/>
        <v>42048.863217592596</v>
      </c>
    </row>
    <row r="1806" spans="1:21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68"/>
        <v>0.35174193548387095</v>
      </c>
      <c r="P1806" s="6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>
        <v>1</v>
      </c>
      <c r="T1806" s="11">
        <f t="shared" si="172"/>
        <v>42282.469953703701</v>
      </c>
      <c r="U1806" s="11">
        <f t="shared" si="173"/>
        <v>42322.511620370373</v>
      </c>
    </row>
    <row r="1807" spans="1:21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68"/>
        <v>0.36404444444444445</v>
      </c>
      <c r="P1807" s="6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>
        <v>1</v>
      </c>
      <c r="T1807" s="11">
        <f t="shared" si="172"/>
        <v>42247.595578703702</v>
      </c>
      <c r="U1807" s="11">
        <f t="shared" si="173"/>
        <v>42279.541666666664</v>
      </c>
    </row>
    <row r="1808" spans="1:21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68"/>
        <v>2.955E-2</v>
      </c>
      <c r="P1808" s="6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>
        <v>1</v>
      </c>
      <c r="T1808" s="11">
        <f t="shared" si="172"/>
        <v>41877.429965277777</v>
      </c>
      <c r="U1808" s="11">
        <f t="shared" si="173"/>
        <v>41912.429965277777</v>
      </c>
    </row>
    <row r="1809" spans="1:21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68"/>
        <v>0.1106</v>
      </c>
      <c r="P1809" s="6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>
        <v>1</v>
      </c>
      <c r="T1809" s="11">
        <f t="shared" si="172"/>
        <v>41879.860104166662</v>
      </c>
      <c r="U1809" s="11">
        <f t="shared" si="173"/>
        <v>41909.860104166662</v>
      </c>
    </row>
    <row r="1810" spans="1:21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8"/>
        <v>0.41407142857142859</v>
      </c>
      <c r="P1810" s="6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>
        <v>1</v>
      </c>
      <c r="T1810" s="11">
        <f t="shared" si="172"/>
        <v>42742.472569444442</v>
      </c>
      <c r="U1810" s="11">
        <f t="shared" si="173"/>
        <v>42777.472569444442</v>
      </c>
    </row>
    <row r="1811" spans="1:21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68"/>
        <v>0.10857142857142857</v>
      </c>
      <c r="P1811" s="6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>
        <v>1</v>
      </c>
      <c r="T1811" s="11">
        <f t="shared" si="172"/>
        <v>42029.699525462966</v>
      </c>
      <c r="U1811" s="11">
        <f t="shared" si="173"/>
        <v>42064.699525462966</v>
      </c>
    </row>
    <row r="1812" spans="1:21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68"/>
        <v>3.3333333333333333E-2</v>
      </c>
      <c r="P1812" s="6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>
        <v>1</v>
      </c>
      <c r="T1812" s="11">
        <f t="shared" si="172"/>
        <v>41860.701689814814</v>
      </c>
      <c r="U1812" s="11">
        <f t="shared" si="173"/>
        <v>41872.701689814814</v>
      </c>
    </row>
    <row r="1813" spans="1:21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68"/>
        <v>7.407407407407407E-4</v>
      </c>
      <c r="P1813" s="6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>
        <v>1</v>
      </c>
      <c r="T1813" s="11">
        <f t="shared" si="172"/>
        <v>41876.225347222222</v>
      </c>
      <c r="U1813" s="11">
        <f t="shared" si="173"/>
        <v>41935.958333333328</v>
      </c>
    </row>
    <row r="1814" spans="1:21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68"/>
        <v>0.13307692307692306</v>
      </c>
      <c r="P1814" s="6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>
        <v>1</v>
      </c>
      <c r="T1814" s="11">
        <f t="shared" si="172"/>
        <v>42524.110370370363</v>
      </c>
      <c r="U1814" s="11">
        <f t="shared" si="173"/>
        <v>42554.110370370363</v>
      </c>
    </row>
    <row r="1815" spans="1:21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68"/>
        <v>0</v>
      </c>
      <c r="P1815" s="6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>
        <v>1</v>
      </c>
      <c r="T1815" s="11">
        <f t="shared" si="172"/>
        <v>41829.68069444444</v>
      </c>
      <c r="U1815" s="11">
        <f t="shared" si="173"/>
        <v>41859.68069444444</v>
      </c>
    </row>
    <row r="1816" spans="1:21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68"/>
        <v>0.49183333333333334</v>
      </c>
      <c r="P1816" s="6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>
        <v>1</v>
      </c>
      <c r="T1816" s="11">
        <f t="shared" si="172"/>
        <v>42033.105740740742</v>
      </c>
      <c r="U1816" s="11">
        <f t="shared" si="173"/>
        <v>42063.105740740742</v>
      </c>
    </row>
    <row r="1817" spans="1:21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68"/>
        <v>0</v>
      </c>
      <c r="P1817" s="6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>
        <v>1</v>
      </c>
      <c r="T1817" s="11">
        <f t="shared" si="172"/>
        <v>42172.698344907411</v>
      </c>
      <c r="U1817" s="11">
        <f t="shared" si="173"/>
        <v>42186.698344907411</v>
      </c>
    </row>
    <row r="1818" spans="1:21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68"/>
        <v>2.036E-2</v>
      </c>
      <c r="P1818" s="6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>
        <v>1</v>
      </c>
      <c r="T1818" s="11">
        <f t="shared" si="172"/>
        <v>42548.667858796289</v>
      </c>
      <c r="U1818" s="11">
        <f t="shared" si="173"/>
        <v>42576.583333333336</v>
      </c>
    </row>
    <row r="1819" spans="1:21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68"/>
        <v>0.52327777777777773</v>
      </c>
      <c r="P1819" s="6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>
        <v>1</v>
      </c>
      <c r="T1819" s="11">
        <f t="shared" si="172"/>
        <v>42705.453784722216</v>
      </c>
      <c r="U1819" s="11">
        <f t="shared" si="173"/>
        <v>42765.082638888889</v>
      </c>
    </row>
    <row r="1820" spans="1:21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68"/>
        <v>0</v>
      </c>
      <c r="P1820" s="6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>
        <v>1</v>
      </c>
      <c r="T1820" s="11">
        <f t="shared" si="172"/>
        <v>42067.026041666664</v>
      </c>
      <c r="U1820" s="11">
        <f t="shared" si="173"/>
        <v>42096.984374999993</v>
      </c>
    </row>
    <row r="1821" spans="1:21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68"/>
        <v>2.0833333333333332E-2</v>
      </c>
      <c r="P1821" s="6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>
        <v>1</v>
      </c>
      <c r="T1821" s="11">
        <f t="shared" si="172"/>
        <v>41820.543935185182</v>
      </c>
      <c r="U1821" s="11">
        <f t="shared" si="173"/>
        <v>41850.543935185182</v>
      </c>
    </row>
    <row r="1822" spans="1:21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68"/>
        <v>6.565384615384616E-2</v>
      </c>
      <c r="P1822" s="6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>
        <v>1</v>
      </c>
      <c r="T1822" s="11">
        <f t="shared" si="172"/>
        <v>42064.87604166667</v>
      </c>
      <c r="U1822" s="11">
        <f t="shared" si="173"/>
        <v>42094.834374999999</v>
      </c>
    </row>
    <row r="1823" spans="1:21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68"/>
        <v>1.3489</v>
      </c>
      <c r="P1823" s="6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>
        <v>1</v>
      </c>
      <c r="T1823" s="11">
        <f t="shared" si="172"/>
        <v>40926.110729166663</v>
      </c>
      <c r="U1823" s="11">
        <f t="shared" si="173"/>
        <v>40971.110729166663</v>
      </c>
    </row>
    <row r="1824" spans="1:21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68"/>
        <v>1</v>
      </c>
      <c r="P1824" s="6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>
        <v>1</v>
      </c>
      <c r="T1824" s="11">
        <f t="shared" si="172"/>
        <v>41634.588680555549</v>
      </c>
      <c r="U1824" s="11">
        <f t="shared" si="173"/>
        <v>41670.584027777775</v>
      </c>
    </row>
    <row r="1825" spans="1:21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68"/>
        <v>1.1585714285714286</v>
      </c>
      <c r="P1825" s="6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>
        <v>1</v>
      </c>
      <c r="T1825" s="11">
        <f t="shared" si="172"/>
        <v>41176.47657407407</v>
      </c>
      <c r="U1825" s="11">
        <f t="shared" si="173"/>
        <v>41206.47657407407</v>
      </c>
    </row>
    <row r="1826" spans="1:21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68"/>
        <v>1.0006666666666666</v>
      </c>
      <c r="P1826" s="6">
        <f t="shared" si="169"/>
        <v>75.05</v>
      </c>
      <c r="Q1826" t="str">
        <f t="shared" si="170"/>
        <v>music</v>
      </c>
      <c r="R1826" t="str">
        <f t="shared" si="171"/>
        <v>rock</v>
      </c>
      <c r="S1826">
        <v>1</v>
      </c>
      <c r="T1826" s="11">
        <f t="shared" si="172"/>
        <v>41626.707951388889</v>
      </c>
      <c r="U1826" s="11">
        <f t="shared" si="173"/>
        <v>41646.880555555552</v>
      </c>
    </row>
    <row r="1827" spans="1:21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68"/>
        <v>1.0505</v>
      </c>
      <c r="P1827" s="6">
        <f t="shared" si="169"/>
        <v>42.02</v>
      </c>
      <c r="Q1827" t="str">
        <f t="shared" si="170"/>
        <v>music</v>
      </c>
      <c r="R1827" t="str">
        <f t="shared" si="171"/>
        <v>rock</v>
      </c>
      <c r="S1827">
        <v>1</v>
      </c>
      <c r="T1827" s="11">
        <f t="shared" si="172"/>
        <v>41443.626192129625</v>
      </c>
      <c r="U1827" s="11">
        <f t="shared" si="173"/>
        <v>41466.626192129625</v>
      </c>
    </row>
    <row r="1828" spans="1:21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68"/>
        <v>1.01</v>
      </c>
      <c r="P1828" s="6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>
        <v>1</v>
      </c>
      <c r="T1828" s="11">
        <f t="shared" si="172"/>
        <v>41657.715474537035</v>
      </c>
      <c r="U1828" s="11">
        <f t="shared" si="173"/>
        <v>41687.715474537035</v>
      </c>
    </row>
    <row r="1829" spans="1:21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68"/>
        <v>1.0066250000000001</v>
      </c>
      <c r="P1829" s="6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>
        <v>1</v>
      </c>
      <c r="T1829" s="11">
        <f t="shared" si="172"/>
        <v>40555.117604166662</v>
      </c>
      <c r="U1829" s="11">
        <f t="shared" si="173"/>
        <v>40605.117604166662</v>
      </c>
    </row>
    <row r="1830" spans="1:21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68"/>
        <v>1.0016</v>
      </c>
      <c r="P1830" s="6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>
        <v>1</v>
      </c>
      <c r="T1830" s="11">
        <f t="shared" si="172"/>
        <v>41736.691319444442</v>
      </c>
      <c r="U1830" s="11">
        <f t="shared" si="173"/>
        <v>41768.708333333328</v>
      </c>
    </row>
    <row r="1831" spans="1:21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68"/>
        <v>1.6668333333333334</v>
      </c>
      <c r="P1831" s="6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>
        <v>1</v>
      </c>
      <c r="T1831" s="11">
        <f t="shared" si="172"/>
        <v>40515.879293981481</v>
      </c>
      <c r="U1831" s="11">
        <f t="shared" si="173"/>
        <v>40564.708333333328</v>
      </c>
    </row>
    <row r="1832" spans="1:21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68"/>
        <v>1.0153333333333334</v>
      </c>
      <c r="P1832" s="6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>
        <v>1</v>
      </c>
      <c r="T1832" s="11">
        <f t="shared" si="172"/>
        <v>41664.475775462961</v>
      </c>
      <c r="U1832" s="11">
        <f t="shared" si="173"/>
        <v>41694.475775462961</v>
      </c>
    </row>
    <row r="1833" spans="1:21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68"/>
        <v>1.03</v>
      </c>
      <c r="P1833" s="6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>
        <v>1</v>
      </c>
      <c r="T1833" s="11">
        <f t="shared" si="172"/>
        <v>41026.787766203699</v>
      </c>
      <c r="U1833" s="11">
        <f t="shared" si="173"/>
        <v>41041.787766203699</v>
      </c>
    </row>
    <row r="1834" spans="1:21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68"/>
        <v>1.4285714285714286</v>
      </c>
      <c r="P1834" s="6">
        <f t="shared" si="169"/>
        <v>25</v>
      </c>
      <c r="Q1834" t="str">
        <f t="shared" si="170"/>
        <v>music</v>
      </c>
      <c r="R1834" t="str">
        <f t="shared" si="171"/>
        <v>rock</v>
      </c>
      <c r="S1834">
        <v>1</v>
      </c>
      <c r="T1834" s="11">
        <f t="shared" si="172"/>
        <v>40576.331331018519</v>
      </c>
      <c r="U1834" s="11">
        <f t="shared" si="173"/>
        <v>40606.331331018519</v>
      </c>
    </row>
    <row r="1835" spans="1:21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68"/>
        <v>2.625</v>
      </c>
      <c r="P1835" s="6">
        <f t="shared" si="169"/>
        <v>42</v>
      </c>
      <c r="Q1835" t="str">
        <f t="shared" si="170"/>
        <v>music</v>
      </c>
      <c r="R1835" t="str">
        <f t="shared" si="171"/>
        <v>rock</v>
      </c>
      <c r="S1835">
        <v>1</v>
      </c>
      <c r="T1835" s="11">
        <f t="shared" si="172"/>
        <v>41302.835682870369</v>
      </c>
      <c r="U1835" s="11">
        <f t="shared" si="173"/>
        <v>41335.124305555553</v>
      </c>
    </row>
    <row r="1836" spans="1:21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68"/>
        <v>1.1805000000000001</v>
      </c>
      <c r="P1836" s="6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>
        <v>1</v>
      </c>
      <c r="T1836" s="11">
        <f t="shared" si="172"/>
        <v>41988.755729166667</v>
      </c>
      <c r="U1836" s="11">
        <f t="shared" si="173"/>
        <v>42028.755729166667</v>
      </c>
    </row>
    <row r="1837" spans="1:21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68"/>
        <v>1.04</v>
      </c>
      <c r="P1837" s="6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>
        <v>1</v>
      </c>
      <c r="T1837" s="11">
        <f t="shared" si="172"/>
        <v>42430.49387731481</v>
      </c>
      <c r="U1837" s="11">
        <f t="shared" si="173"/>
        <v>42460.452210648145</v>
      </c>
    </row>
    <row r="1838" spans="1:21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68"/>
        <v>2.0034000000000001</v>
      </c>
      <c r="P1838" s="6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>
        <v>1</v>
      </c>
      <c r="T1838" s="11">
        <f t="shared" si="172"/>
        <v>41305.601030092592</v>
      </c>
      <c r="U1838" s="11">
        <f t="shared" si="173"/>
        <v>41322.601030092592</v>
      </c>
    </row>
    <row r="1839" spans="1:21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68"/>
        <v>3.0683333333333334</v>
      </c>
      <c r="P1839" s="6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>
        <v>1</v>
      </c>
      <c r="T1839" s="11">
        <f t="shared" si="172"/>
        <v>40925.839525462965</v>
      </c>
      <c r="U1839" s="11">
        <f t="shared" si="173"/>
        <v>40985.797858796293</v>
      </c>
    </row>
    <row r="1840" spans="1:21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68"/>
        <v>1.00149</v>
      </c>
      <c r="P1840" s="6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>
        <v>1</v>
      </c>
      <c r="T1840" s="11">
        <f t="shared" si="172"/>
        <v>40788.578206018516</v>
      </c>
      <c r="U1840" s="11">
        <f t="shared" si="173"/>
        <v>40816.916666666664</v>
      </c>
    </row>
    <row r="1841" spans="1:21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68"/>
        <v>2.0529999999999999</v>
      </c>
      <c r="P1841" s="6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>
        <v>1</v>
      </c>
      <c r="T1841" s="11">
        <f t="shared" si="172"/>
        <v>42614.513680555552</v>
      </c>
      <c r="U1841" s="11">
        <f t="shared" si="173"/>
        <v>42644.513680555552</v>
      </c>
    </row>
    <row r="1842" spans="1:21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68"/>
        <v>1.0888888888888888</v>
      </c>
      <c r="P1842" s="6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>
        <v>1</v>
      </c>
      <c r="T1842" s="11">
        <f t="shared" si="172"/>
        <v>41381.88784722222</v>
      </c>
      <c r="U1842" s="11">
        <f t="shared" si="173"/>
        <v>41400.999305555553</v>
      </c>
    </row>
    <row r="1843" spans="1:21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68"/>
        <v>1.0175000000000001</v>
      </c>
      <c r="P1843" s="6">
        <f t="shared" si="169"/>
        <v>50.875</v>
      </c>
      <c r="Q1843" t="str">
        <f t="shared" si="170"/>
        <v>music</v>
      </c>
      <c r="R1843" t="str">
        <f t="shared" si="171"/>
        <v>rock</v>
      </c>
      <c r="S1843">
        <v>1</v>
      </c>
      <c r="T1843" s="11">
        <f t="shared" si="172"/>
        <v>41745.637094907404</v>
      </c>
      <c r="U1843" s="11">
        <f t="shared" si="173"/>
        <v>41778.999305555553</v>
      </c>
    </row>
    <row r="1844" spans="1:21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68"/>
        <v>1.2524999999999999</v>
      </c>
      <c r="P1844" s="6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>
        <v>1</v>
      </c>
      <c r="T1844" s="11">
        <f t="shared" si="172"/>
        <v>42031.423391203702</v>
      </c>
      <c r="U1844" s="11">
        <f t="shared" si="173"/>
        <v>42065.040972222218</v>
      </c>
    </row>
    <row r="1845" spans="1:21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68"/>
        <v>1.2400610000000001</v>
      </c>
      <c r="P1845" s="6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>
        <v>1</v>
      </c>
      <c r="T1845" s="11">
        <f t="shared" si="172"/>
        <v>40564.786504629628</v>
      </c>
      <c r="U1845" s="11">
        <f t="shared" si="173"/>
        <v>40594.786504629628</v>
      </c>
    </row>
    <row r="1846" spans="1:21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68"/>
        <v>1.014</v>
      </c>
      <c r="P1846" s="6">
        <f t="shared" si="169"/>
        <v>76.05</v>
      </c>
      <c r="Q1846" t="str">
        <f t="shared" si="170"/>
        <v>music</v>
      </c>
      <c r="R1846" t="str">
        <f t="shared" si="171"/>
        <v>rock</v>
      </c>
      <c r="S1846">
        <v>1</v>
      </c>
      <c r="T1846" s="11">
        <f t="shared" si="172"/>
        <v>40666.765208333331</v>
      </c>
      <c r="U1846" s="11">
        <f t="shared" si="173"/>
        <v>40704.916666666664</v>
      </c>
    </row>
    <row r="1847" spans="1:21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68"/>
        <v>1</v>
      </c>
      <c r="P1847" s="6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>
        <v>1</v>
      </c>
      <c r="T1847" s="11">
        <f t="shared" si="172"/>
        <v>42523.124976851854</v>
      </c>
      <c r="U1847" s="11">
        <f t="shared" si="173"/>
        <v>42537.996527777774</v>
      </c>
    </row>
    <row r="1848" spans="1:21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68"/>
        <v>1.3792666666666666</v>
      </c>
      <c r="P1848" s="6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>
        <v>1</v>
      </c>
      <c r="T1848" s="11">
        <f t="shared" si="172"/>
        <v>41228.441863425927</v>
      </c>
      <c r="U1848" s="11">
        <f t="shared" si="173"/>
        <v>41258.441863425927</v>
      </c>
    </row>
    <row r="1849" spans="1:21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68"/>
        <v>1.2088000000000001</v>
      </c>
      <c r="P1849" s="6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>
        <v>1</v>
      </c>
      <c r="T1849" s="11">
        <f t="shared" si="172"/>
        <v>42094.028148148143</v>
      </c>
      <c r="U1849" s="11">
        <f t="shared" si="173"/>
        <v>42115.028148148143</v>
      </c>
    </row>
    <row r="1850" spans="1:21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68"/>
        <v>1.0736666666666668</v>
      </c>
      <c r="P1850" s="6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>
        <v>1</v>
      </c>
      <c r="T1850" s="11">
        <f t="shared" si="172"/>
        <v>40691.579722222217</v>
      </c>
      <c r="U1850" s="11">
        <f t="shared" si="173"/>
        <v>40755.082638888889</v>
      </c>
    </row>
    <row r="1851" spans="1:21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68"/>
        <v>1.0033333333333334</v>
      </c>
      <c r="P1851" s="6">
        <f t="shared" si="169"/>
        <v>37.625</v>
      </c>
      <c r="Q1851" t="str">
        <f t="shared" si="170"/>
        <v>music</v>
      </c>
      <c r="R1851" t="str">
        <f t="shared" si="171"/>
        <v>rock</v>
      </c>
      <c r="S1851">
        <v>1</v>
      </c>
      <c r="T1851" s="11">
        <f t="shared" si="172"/>
        <v>41169.637256944443</v>
      </c>
      <c r="U1851" s="11">
        <f t="shared" si="173"/>
        <v>41199.637256944443</v>
      </c>
    </row>
    <row r="1852" spans="1:21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68"/>
        <v>1.0152222222222222</v>
      </c>
      <c r="P1852" s="6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>
        <v>1</v>
      </c>
      <c r="T1852" s="11">
        <f t="shared" si="172"/>
        <v>41800.751157407409</v>
      </c>
      <c r="U1852" s="11">
        <f t="shared" si="173"/>
        <v>41830.751157407409</v>
      </c>
    </row>
    <row r="1853" spans="1:21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68"/>
        <v>1.0007692307692309</v>
      </c>
      <c r="P1853" s="6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>
        <v>1</v>
      </c>
      <c r="T1853" s="11">
        <f t="shared" si="172"/>
        <v>41827.69835648148</v>
      </c>
      <c r="U1853" s="11">
        <f t="shared" si="173"/>
        <v>41847.833333333328</v>
      </c>
    </row>
    <row r="1854" spans="1:21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68"/>
        <v>1.1696666666666666</v>
      </c>
      <c r="P1854" s="6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>
        <v>1</v>
      </c>
      <c r="T1854" s="11">
        <f t="shared" si="172"/>
        <v>42081.563101851854</v>
      </c>
      <c r="U1854" s="11">
        <f t="shared" si="173"/>
        <v>42118.791666666664</v>
      </c>
    </row>
    <row r="1855" spans="1:21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68"/>
        <v>1.01875</v>
      </c>
      <c r="P1855" s="6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>
        <v>1</v>
      </c>
      <c r="T1855" s="11">
        <f t="shared" si="172"/>
        <v>41176.852048611108</v>
      </c>
      <c r="U1855" s="11">
        <f t="shared" si="173"/>
        <v>41226.893715277773</v>
      </c>
    </row>
    <row r="1856" spans="1:21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68"/>
        <v>1.0212366666666666</v>
      </c>
      <c r="P1856" s="6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>
        <v>1</v>
      </c>
      <c r="T1856" s="11">
        <f t="shared" si="172"/>
        <v>41387.812928240739</v>
      </c>
      <c r="U1856" s="11">
        <f t="shared" si="173"/>
        <v>41417.812928240739</v>
      </c>
    </row>
    <row r="1857" spans="1:21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68"/>
        <v>1.5405897142857143</v>
      </c>
      <c r="P1857" s="6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>
        <v>1</v>
      </c>
      <c r="T1857" s="11">
        <f t="shared" si="172"/>
        <v>41600.330324074072</v>
      </c>
      <c r="U1857" s="11">
        <f t="shared" si="173"/>
        <v>41645.330324074072</v>
      </c>
    </row>
    <row r="1858" spans="1:21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68"/>
        <v>1.0125</v>
      </c>
      <c r="P1858" s="6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>
        <v>1</v>
      </c>
      <c r="T1858" s="11">
        <f t="shared" si="172"/>
        <v>41817.64666666666</v>
      </c>
      <c r="U1858" s="11">
        <f t="shared" si="173"/>
        <v>41838.64666666666</v>
      </c>
    </row>
    <row r="1859" spans="1:21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4">E1859/D1859</f>
        <v>1</v>
      </c>
      <c r="P1859" s="6">
        <f t="shared" ref="P1859:P1922" si="175">E1859/L1859</f>
        <v>136.36363636363637</v>
      </c>
      <c r="Q1859" t="str">
        <f t="shared" ref="Q1859:Q1922" si="176">LEFT(N1859,FIND("/",N1859)-1)</f>
        <v>music</v>
      </c>
      <c r="R1859" t="str">
        <f t="shared" ref="R1859:R1922" si="177">RIGHT(N1859,LEN(N1859)-FIND("/",N1859))</f>
        <v>rock</v>
      </c>
      <c r="S1859">
        <v>1</v>
      </c>
      <c r="T1859" s="11">
        <f t="shared" ref="T1859:T1922" si="178">(((J1859/60)/60)/24)+DATE(1970,1,1)+(-5/24)</f>
        <v>41864.560335648144</v>
      </c>
      <c r="U1859" s="11">
        <f t="shared" ref="U1859:U1922" si="179">(((I1859/60)/60)/24)+DATE(1970,1,1)+(-5/24)</f>
        <v>41894.560335648144</v>
      </c>
    </row>
    <row r="1860" spans="1:21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4"/>
        <v>1.0874800874800874</v>
      </c>
      <c r="P1860" s="6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>
        <v>1</v>
      </c>
      <c r="T1860" s="11">
        <f t="shared" si="178"/>
        <v>40832.9921412037</v>
      </c>
      <c r="U1860" s="11">
        <f t="shared" si="179"/>
        <v>40893.033807870372</v>
      </c>
    </row>
    <row r="1861" spans="1:21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4"/>
        <v>1.3183333333333334</v>
      </c>
      <c r="P1861" s="6">
        <f t="shared" si="175"/>
        <v>70.625</v>
      </c>
      <c r="Q1861" t="str">
        <f t="shared" si="176"/>
        <v>music</v>
      </c>
      <c r="R1861" t="str">
        <f t="shared" si="177"/>
        <v>rock</v>
      </c>
      <c r="S1861">
        <v>1</v>
      </c>
      <c r="T1861" s="11">
        <f t="shared" si="178"/>
        <v>40778.561678240738</v>
      </c>
      <c r="U1861" s="11">
        <f t="shared" si="179"/>
        <v>40808.561678240738</v>
      </c>
    </row>
    <row r="1862" spans="1:21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4"/>
        <v>1.3346666666666667</v>
      </c>
      <c r="P1862" s="6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>
        <v>1</v>
      </c>
      <c r="T1862" s="11">
        <f t="shared" si="178"/>
        <v>41655.500972222217</v>
      </c>
      <c r="U1862" s="11">
        <f t="shared" si="179"/>
        <v>41676.500972222217</v>
      </c>
    </row>
    <row r="1863" spans="1:21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4"/>
        <v>0</v>
      </c>
      <c r="P1863" s="6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>
        <v>1</v>
      </c>
      <c r="T1863" s="11">
        <f t="shared" si="178"/>
        <v>42000.091909722221</v>
      </c>
      <c r="U1863" s="11">
        <f t="shared" si="179"/>
        <v>42030.091909722221</v>
      </c>
    </row>
    <row r="1864" spans="1:21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4"/>
        <v>8.0833333333333326E-2</v>
      </c>
      <c r="P1864" s="6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>
        <v>1</v>
      </c>
      <c r="T1864" s="11">
        <f t="shared" si="178"/>
        <v>42755.284421296288</v>
      </c>
      <c r="U1864" s="11">
        <f t="shared" si="179"/>
        <v>42802.104166666664</v>
      </c>
    </row>
    <row r="1865" spans="1:21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4"/>
        <v>4.0000000000000001E-3</v>
      </c>
      <c r="P1865" s="6">
        <f t="shared" si="175"/>
        <v>5</v>
      </c>
      <c r="Q1865" t="str">
        <f t="shared" si="176"/>
        <v>games</v>
      </c>
      <c r="R1865" t="str">
        <f t="shared" si="177"/>
        <v>mobile games</v>
      </c>
      <c r="S1865">
        <v>1</v>
      </c>
      <c r="T1865" s="11">
        <f t="shared" si="178"/>
        <v>41772.588946759257</v>
      </c>
      <c r="U1865" s="11">
        <f t="shared" si="179"/>
        <v>41802.588946759257</v>
      </c>
    </row>
    <row r="1866" spans="1:21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4"/>
        <v>0.42892307692307691</v>
      </c>
      <c r="P1866" s="6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>
        <v>1</v>
      </c>
      <c r="T1866" s="11">
        <f t="shared" si="178"/>
        <v>41733.508101851847</v>
      </c>
      <c r="U1866" s="11">
        <f t="shared" si="179"/>
        <v>41763.508101851847</v>
      </c>
    </row>
    <row r="1867" spans="1:21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4"/>
        <v>3.6363636363636364E-5</v>
      </c>
      <c r="P1867" s="6">
        <f t="shared" si="175"/>
        <v>2</v>
      </c>
      <c r="Q1867" t="str">
        <f t="shared" si="176"/>
        <v>games</v>
      </c>
      <c r="R1867" t="str">
        <f t="shared" si="177"/>
        <v>mobile games</v>
      </c>
      <c r="S1867">
        <v>1</v>
      </c>
      <c r="T1867" s="11">
        <f t="shared" si="178"/>
        <v>42645.159108796295</v>
      </c>
      <c r="U1867" s="11">
        <f t="shared" si="179"/>
        <v>42680.200775462967</v>
      </c>
    </row>
    <row r="1868" spans="1:21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4"/>
        <v>5.0000000000000001E-3</v>
      </c>
      <c r="P1868" s="6">
        <f t="shared" si="175"/>
        <v>62.5</v>
      </c>
      <c r="Q1868" t="str">
        <f t="shared" si="176"/>
        <v>games</v>
      </c>
      <c r="R1868" t="str">
        <f t="shared" si="177"/>
        <v>mobile games</v>
      </c>
      <c r="S1868">
        <v>1</v>
      </c>
      <c r="T1868" s="11">
        <f t="shared" si="178"/>
        <v>42742.038159722222</v>
      </c>
      <c r="U1868" s="11">
        <f t="shared" si="179"/>
        <v>42794.958333333336</v>
      </c>
    </row>
    <row r="1869" spans="1:21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4"/>
        <v>5.0000000000000001E-4</v>
      </c>
      <c r="P1869" s="6">
        <f t="shared" si="175"/>
        <v>10</v>
      </c>
      <c r="Q1869" t="str">
        <f t="shared" si="176"/>
        <v>games</v>
      </c>
      <c r="R1869" t="str">
        <f t="shared" si="177"/>
        <v>mobile games</v>
      </c>
      <c r="S1869">
        <v>1</v>
      </c>
      <c r="T1869" s="11">
        <f t="shared" si="178"/>
        <v>42649.716574074067</v>
      </c>
      <c r="U1869" s="11">
        <f t="shared" si="179"/>
        <v>42679.716574074067</v>
      </c>
    </row>
    <row r="1870" spans="1:21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4"/>
        <v>4.8680000000000001E-2</v>
      </c>
      <c r="P1870" s="6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>
        <v>1</v>
      </c>
      <c r="T1870" s="11">
        <f t="shared" si="178"/>
        <v>42328.570891203701</v>
      </c>
      <c r="U1870" s="11">
        <f t="shared" si="179"/>
        <v>42353.124305555553</v>
      </c>
    </row>
    <row r="1871" spans="1:21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4"/>
        <v>0</v>
      </c>
      <c r="P1871" s="6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>
        <v>1</v>
      </c>
      <c r="T1871" s="11">
        <f t="shared" si="178"/>
        <v>42708.794548611106</v>
      </c>
      <c r="U1871" s="11">
        <f t="shared" si="179"/>
        <v>42738.794548611106</v>
      </c>
    </row>
    <row r="1872" spans="1:21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4"/>
        <v>0.10314285714285715</v>
      </c>
      <c r="P1872" s="6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>
        <v>1</v>
      </c>
      <c r="T1872" s="11">
        <f t="shared" si="178"/>
        <v>42371.14739583333</v>
      </c>
      <c r="U1872" s="11">
        <f t="shared" si="179"/>
        <v>42399.970138888886</v>
      </c>
    </row>
    <row r="1873" spans="1:21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4"/>
        <v>0.7178461538461538</v>
      </c>
      <c r="P1873" s="6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>
        <v>1</v>
      </c>
      <c r="T1873" s="11">
        <f t="shared" si="178"/>
        <v>41923.575243055551</v>
      </c>
      <c r="U1873" s="11">
        <f t="shared" si="179"/>
        <v>41963.616909722223</v>
      </c>
    </row>
    <row r="1874" spans="1:21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4"/>
        <v>1.06E-2</v>
      </c>
      <c r="P1874" s="6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>
        <v>1</v>
      </c>
      <c r="T1874" s="11">
        <f t="shared" si="178"/>
        <v>42154.921319444438</v>
      </c>
      <c r="U1874" s="11">
        <f t="shared" si="179"/>
        <v>42184.921319444438</v>
      </c>
    </row>
    <row r="1875" spans="1:21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4"/>
        <v>4.4999999999999997E-3</v>
      </c>
      <c r="P1875" s="6">
        <f t="shared" si="175"/>
        <v>18</v>
      </c>
      <c r="Q1875" t="str">
        <f t="shared" si="176"/>
        <v>games</v>
      </c>
      <c r="R1875" t="str">
        <f t="shared" si="177"/>
        <v>mobile games</v>
      </c>
      <c r="S1875">
        <v>1</v>
      </c>
      <c r="T1875" s="11">
        <f t="shared" si="178"/>
        <v>42164.407523148147</v>
      </c>
      <c r="U1875" s="11">
        <f t="shared" si="179"/>
        <v>42193.489583333336</v>
      </c>
    </row>
    <row r="1876" spans="1:21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4"/>
        <v>1.6249999999999999E-4</v>
      </c>
      <c r="P1876" s="6">
        <f t="shared" si="175"/>
        <v>13</v>
      </c>
      <c r="Q1876" t="str">
        <f t="shared" si="176"/>
        <v>games</v>
      </c>
      <c r="R1876" t="str">
        <f t="shared" si="177"/>
        <v>mobile games</v>
      </c>
      <c r="S1876">
        <v>1</v>
      </c>
      <c r="T1876" s="11">
        <f t="shared" si="178"/>
        <v>42529.760798611103</v>
      </c>
      <c r="U1876" s="11">
        <f t="shared" si="179"/>
        <v>42549.760798611103</v>
      </c>
    </row>
    <row r="1877" spans="1:21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4"/>
        <v>5.1000000000000004E-3</v>
      </c>
      <c r="P1877" s="6">
        <f t="shared" si="175"/>
        <v>17</v>
      </c>
      <c r="Q1877" t="str">
        <f t="shared" si="176"/>
        <v>games</v>
      </c>
      <c r="R1877" t="str">
        <f t="shared" si="177"/>
        <v>mobile games</v>
      </c>
      <c r="S1877">
        <v>1</v>
      </c>
      <c r="T1877" s="11">
        <f t="shared" si="178"/>
        <v>42528.691064814811</v>
      </c>
      <c r="U1877" s="11">
        <f t="shared" si="179"/>
        <v>42588.691064814811</v>
      </c>
    </row>
    <row r="1878" spans="1:21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4"/>
        <v>0</v>
      </c>
      <c r="P1878" s="6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>
        <v>1</v>
      </c>
      <c r="T1878" s="11">
        <f t="shared" si="178"/>
        <v>41776.076446759253</v>
      </c>
      <c r="U1878" s="11">
        <f t="shared" si="179"/>
        <v>41806.076446759253</v>
      </c>
    </row>
    <row r="1879" spans="1:21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4"/>
        <v>0</v>
      </c>
      <c r="P1879" s="6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>
        <v>1</v>
      </c>
      <c r="T1879" s="11">
        <f t="shared" si="178"/>
        <v>42034.820891203701</v>
      </c>
      <c r="U1879" s="11">
        <f t="shared" si="179"/>
        <v>42063.820891203701</v>
      </c>
    </row>
    <row r="1880" spans="1:21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4"/>
        <v>0</v>
      </c>
      <c r="P1880" s="6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>
        <v>1</v>
      </c>
      <c r="T1880" s="11">
        <f t="shared" si="178"/>
        <v>41772.800405092588</v>
      </c>
      <c r="U1880" s="11">
        <f t="shared" si="179"/>
        <v>41802.800405092588</v>
      </c>
    </row>
    <row r="1881" spans="1:21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4"/>
        <v>1.1999999999999999E-3</v>
      </c>
      <c r="P1881" s="6">
        <f t="shared" si="175"/>
        <v>3</v>
      </c>
      <c r="Q1881" t="str">
        <f t="shared" si="176"/>
        <v>games</v>
      </c>
      <c r="R1881" t="str">
        <f t="shared" si="177"/>
        <v>mobile games</v>
      </c>
      <c r="S1881">
        <v>1</v>
      </c>
      <c r="T1881" s="11">
        <f t="shared" si="178"/>
        <v>42413.441307870373</v>
      </c>
      <c r="U1881" s="11">
        <f t="shared" si="179"/>
        <v>42443.399641203701</v>
      </c>
    </row>
    <row r="1882" spans="1:21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4"/>
        <v>0.20080000000000001</v>
      </c>
      <c r="P1882" s="6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>
        <v>1</v>
      </c>
      <c r="T1882" s="11">
        <f t="shared" si="178"/>
        <v>42430.358564814807</v>
      </c>
      <c r="U1882" s="11">
        <f t="shared" si="179"/>
        <v>42459.31689814815</v>
      </c>
    </row>
    <row r="1883" spans="1:21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4"/>
        <v>1.726845</v>
      </c>
      <c r="P1883" s="6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>
        <v>1</v>
      </c>
      <c r="T1883" s="11">
        <f t="shared" si="178"/>
        <v>42042.944317129623</v>
      </c>
      <c r="U1883" s="11">
        <f t="shared" si="179"/>
        <v>42072.902650462966</v>
      </c>
    </row>
    <row r="1884" spans="1:21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4"/>
        <v>1.008955223880597</v>
      </c>
      <c r="P1884" s="6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>
        <v>1</v>
      </c>
      <c r="T1884" s="11">
        <f t="shared" si="178"/>
        <v>41067.740879629629</v>
      </c>
      <c r="U1884" s="11">
        <f t="shared" si="179"/>
        <v>41100.783333333333</v>
      </c>
    </row>
    <row r="1885" spans="1:21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4"/>
        <v>1.0480480480480481</v>
      </c>
      <c r="P1885" s="6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>
        <v>1</v>
      </c>
      <c r="T1885" s="11">
        <f t="shared" si="178"/>
        <v>40977.739675925921</v>
      </c>
      <c r="U1885" s="11">
        <f t="shared" si="179"/>
        <v>41007.698009259257</v>
      </c>
    </row>
    <row r="1886" spans="1:21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4"/>
        <v>1.351</v>
      </c>
      <c r="P1886" s="6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>
        <v>1</v>
      </c>
      <c r="T1886" s="11">
        <f t="shared" si="178"/>
        <v>41204.989988425921</v>
      </c>
      <c r="U1886" s="11">
        <f t="shared" si="179"/>
        <v>41240.291666666664</v>
      </c>
    </row>
    <row r="1887" spans="1:21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4"/>
        <v>1.1632786885245903</v>
      </c>
      <c r="P1887" s="6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>
        <v>1</v>
      </c>
      <c r="T1887" s="11">
        <f t="shared" si="178"/>
        <v>41098.885532407403</v>
      </c>
      <c r="U1887" s="11">
        <f t="shared" si="179"/>
        <v>41131.708333333328</v>
      </c>
    </row>
    <row r="1888" spans="1:21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4"/>
        <v>1.0208333333333333</v>
      </c>
      <c r="P1888" s="6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>
        <v>1</v>
      </c>
      <c r="T1888" s="11">
        <f t="shared" si="178"/>
        <v>41925.69835648148</v>
      </c>
      <c r="U1888" s="11">
        <f t="shared" si="179"/>
        <v>41955.740023148144</v>
      </c>
    </row>
    <row r="1889" spans="1:21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4"/>
        <v>1.1116666666666666</v>
      </c>
      <c r="P1889" s="6">
        <f t="shared" si="175"/>
        <v>416.875</v>
      </c>
      <c r="Q1889" t="str">
        <f t="shared" si="176"/>
        <v>music</v>
      </c>
      <c r="R1889" t="str">
        <f t="shared" si="177"/>
        <v>indie rock</v>
      </c>
      <c r="S1889">
        <v>1</v>
      </c>
      <c r="T1889" s="11">
        <f t="shared" si="178"/>
        <v>42323.591805555552</v>
      </c>
      <c r="U1889" s="11">
        <f t="shared" si="179"/>
        <v>42341.687499999993</v>
      </c>
    </row>
    <row r="1890" spans="1:21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4"/>
        <v>1.6608000000000001</v>
      </c>
      <c r="P1890" s="6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>
        <v>1</v>
      </c>
      <c r="T1890" s="11">
        <f t="shared" si="178"/>
        <v>40299.03162037037</v>
      </c>
      <c r="U1890" s="11">
        <f t="shared" si="179"/>
        <v>40329.999305555553</v>
      </c>
    </row>
    <row r="1891" spans="1:21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4"/>
        <v>1.0660000000000001</v>
      </c>
      <c r="P1891" s="6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>
        <v>1</v>
      </c>
      <c r="T1891" s="11">
        <f t="shared" si="178"/>
        <v>41299.585023148145</v>
      </c>
      <c r="U1891" s="11">
        <f t="shared" si="179"/>
        <v>41344.543356481481</v>
      </c>
    </row>
    <row r="1892" spans="1:21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4"/>
        <v>1.4458441666666668</v>
      </c>
      <c r="P1892" s="6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>
        <v>1</v>
      </c>
      <c r="T1892" s="11">
        <f t="shared" si="178"/>
        <v>41228.577870370369</v>
      </c>
      <c r="U1892" s="11">
        <f t="shared" si="179"/>
        <v>41258.577870370369</v>
      </c>
    </row>
    <row r="1893" spans="1:21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4"/>
        <v>1.0555000000000001</v>
      </c>
      <c r="P1893" s="6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>
        <v>1</v>
      </c>
      <c r="T1893" s="11">
        <f t="shared" si="178"/>
        <v>40335.589745370366</v>
      </c>
      <c r="U1893" s="11">
        <f t="shared" si="179"/>
        <v>40381.041666666664</v>
      </c>
    </row>
    <row r="1894" spans="1:21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4"/>
        <v>1.3660000000000001</v>
      </c>
      <c r="P1894" s="6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>
        <v>1</v>
      </c>
      <c r="T1894" s="11">
        <f t="shared" si="178"/>
        <v>40671.429178240738</v>
      </c>
      <c r="U1894" s="11">
        <f t="shared" si="179"/>
        <v>40701.429178240738</v>
      </c>
    </row>
    <row r="1895" spans="1:21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4"/>
        <v>1.04</v>
      </c>
      <c r="P1895" s="6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>
        <v>1</v>
      </c>
      <c r="T1895" s="11">
        <f t="shared" si="178"/>
        <v>40632.733622685184</v>
      </c>
      <c r="U1895" s="11">
        <f t="shared" si="179"/>
        <v>40648.957638888889</v>
      </c>
    </row>
    <row r="1896" spans="1:21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4"/>
        <v>1.145</v>
      </c>
      <c r="P1896" s="6">
        <f t="shared" si="175"/>
        <v>57.25</v>
      </c>
      <c r="Q1896" t="str">
        <f t="shared" si="176"/>
        <v>music</v>
      </c>
      <c r="R1896" t="str">
        <f t="shared" si="177"/>
        <v>indie rock</v>
      </c>
      <c r="S1896">
        <v>1</v>
      </c>
      <c r="T1896" s="11">
        <f t="shared" si="178"/>
        <v>40920.696562500001</v>
      </c>
      <c r="U1896" s="11">
        <f t="shared" si="179"/>
        <v>40951.696562500001</v>
      </c>
    </row>
    <row r="1897" spans="1:21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4"/>
        <v>1.0171957671957672</v>
      </c>
      <c r="P1897" s="6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>
        <v>1</v>
      </c>
      <c r="T1897" s="11">
        <f t="shared" si="178"/>
        <v>42267.538449074076</v>
      </c>
      <c r="U1897" s="11">
        <f t="shared" si="179"/>
        <v>42297.538449074076</v>
      </c>
    </row>
    <row r="1898" spans="1:21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4"/>
        <v>1.2394678492239468</v>
      </c>
      <c r="P1898" s="6">
        <f t="shared" si="175"/>
        <v>43</v>
      </c>
      <c r="Q1898" t="str">
        <f t="shared" si="176"/>
        <v>music</v>
      </c>
      <c r="R1898" t="str">
        <f t="shared" si="177"/>
        <v>indie rock</v>
      </c>
      <c r="S1898">
        <v>1</v>
      </c>
      <c r="T1898" s="11">
        <f t="shared" si="178"/>
        <v>40981.501909722218</v>
      </c>
      <c r="U1898" s="11">
        <f t="shared" si="179"/>
        <v>41011.501909722218</v>
      </c>
    </row>
    <row r="1899" spans="1:21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4"/>
        <v>1.0245669291338582</v>
      </c>
      <c r="P1899" s="6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>
        <v>1</v>
      </c>
      <c r="T1899" s="11">
        <f t="shared" si="178"/>
        <v>41680.375069444446</v>
      </c>
      <c r="U1899" s="11">
        <f t="shared" si="179"/>
        <v>41702.666666666664</v>
      </c>
    </row>
    <row r="1900" spans="1:21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4"/>
        <v>1.4450000000000001</v>
      </c>
      <c r="P1900" s="6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>
        <v>1</v>
      </c>
      <c r="T1900" s="11">
        <f t="shared" si="178"/>
        <v>42365.9846412037</v>
      </c>
      <c r="U1900" s="11">
        <f t="shared" si="179"/>
        <v>42401.541666666664</v>
      </c>
    </row>
    <row r="1901" spans="1:21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4"/>
        <v>1.3333333333333333</v>
      </c>
      <c r="P1901" s="6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>
        <v>1</v>
      </c>
      <c r="T1901" s="11">
        <f t="shared" si="178"/>
        <v>42058.733402777776</v>
      </c>
      <c r="U1901" s="11">
        <f t="shared" si="179"/>
        <v>42088.691736111105</v>
      </c>
    </row>
    <row r="1902" spans="1:21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4"/>
        <v>1.0936440000000001</v>
      </c>
      <c r="P1902" s="6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>
        <v>1</v>
      </c>
      <c r="T1902" s="11">
        <f t="shared" si="178"/>
        <v>41160.663553240738</v>
      </c>
      <c r="U1902" s="11">
        <f t="shared" si="179"/>
        <v>41188.207638888889</v>
      </c>
    </row>
    <row r="1903" spans="1:21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4"/>
        <v>2.696969696969697E-2</v>
      </c>
      <c r="P1903" s="6">
        <f t="shared" si="175"/>
        <v>106.8</v>
      </c>
      <c r="Q1903" t="str">
        <f t="shared" si="176"/>
        <v>technology</v>
      </c>
      <c r="R1903" t="str">
        <f t="shared" si="177"/>
        <v>gadgets</v>
      </c>
      <c r="S1903">
        <v>1</v>
      </c>
      <c r="T1903" s="11">
        <f t="shared" si="178"/>
        <v>42116.334826388884</v>
      </c>
      <c r="U1903" s="11">
        <f t="shared" si="179"/>
        <v>42146.333333333336</v>
      </c>
    </row>
    <row r="1904" spans="1:21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4"/>
        <v>1.2E-2</v>
      </c>
      <c r="P1904" s="6">
        <f t="shared" si="175"/>
        <v>4</v>
      </c>
      <c r="Q1904" t="str">
        <f t="shared" si="176"/>
        <v>technology</v>
      </c>
      <c r="R1904" t="str">
        <f t="shared" si="177"/>
        <v>gadgets</v>
      </c>
      <c r="S1904">
        <v>1</v>
      </c>
      <c r="T1904" s="11">
        <f t="shared" si="178"/>
        <v>42037.581562499996</v>
      </c>
      <c r="U1904" s="11">
        <f t="shared" si="179"/>
        <v>42067.581562499996</v>
      </c>
    </row>
    <row r="1905" spans="1:21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4"/>
        <v>0.46600000000000003</v>
      </c>
      <c r="P1905" s="6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>
        <v>1</v>
      </c>
      <c r="T1905" s="11">
        <f t="shared" si="178"/>
        <v>42702.562395833331</v>
      </c>
      <c r="U1905" s="11">
        <f t="shared" si="179"/>
        <v>42762.562395833331</v>
      </c>
    </row>
    <row r="1906" spans="1:21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4"/>
        <v>1E-3</v>
      </c>
      <c r="P1906" s="6">
        <f t="shared" si="175"/>
        <v>25</v>
      </c>
      <c r="Q1906" t="str">
        <f t="shared" si="176"/>
        <v>technology</v>
      </c>
      <c r="R1906" t="str">
        <f t="shared" si="177"/>
        <v>gadgets</v>
      </c>
      <c r="S1906">
        <v>1</v>
      </c>
      <c r="T1906" s="11">
        <f t="shared" si="178"/>
        <v>42326.477094907408</v>
      </c>
      <c r="U1906" s="11">
        <f t="shared" si="179"/>
        <v>42371.477094907408</v>
      </c>
    </row>
    <row r="1907" spans="1:21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4"/>
        <v>1.6800000000000001E-3</v>
      </c>
      <c r="P1907" s="6">
        <f t="shared" si="175"/>
        <v>10.5</v>
      </c>
      <c r="Q1907" t="str">
        <f t="shared" si="176"/>
        <v>technology</v>
      </c>
      <c r="R1907" t="str">
        <f t="shared" si="177"/>
        <v>gadgets</v>
      </c>
      <c r="S1907">
        <v>1</v>
      </c>
      <c r="T1907" s="11">
        <f t="shared" si="178"/>
        <v>41859.717523148145</v>
      </c>
      <c r="U1907" s="11">
        <f t="shared" si="179"/>
        <v>41889.717523148145</v>
      </c>
    </row>
    <row r="1908" spans="1:21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4"/>
        <v>0.42759999999999998</v>
      </c>
      <c r="P1908" s="6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>
        <v>1</v>
      </c>
      <c r="T1908" s="11">
        <f t="shared" si="178"/>
        <v>42514.462766203702</v>
      </c>
      <c r="U1908" s="11">
        <f t="shared" si="179"/>
        <v>42544.462766203702</v>
      </c>
    </row>
    <row r="1909" spans="1:21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4"/>
        <v>2.8333333333333335E-3</v>
      </c>
      <c r="P1909" s="6">
        <f t="shared" si="175"/>
        <v>21.25</v>
      </c>
      <c r="Q1909" t="str">
        <f t="shared" si="176"/>
        <v>technology</v>
      </c>
      <c r="R1909" t="str">
        <f t="shared" si="177"/>
        <v>gadgets</v>
      </c>
      <c r="S1909">
        <v>1</v>
      </c>
      <c r="T1909" s="11">
        <f t="shared" si="178"/>
        <v>41767.378761574073</v>
      </c>
      <c r="U1909" s="11">
        <f t="shared" si="179"/>
        <v>41782.378761574073</v>
      </c>
    </row>
    <row r="1910" spans="1:21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4"/>
        <v>1.7319999999999999E-2</v>
      </c>
      <c r="P1910" s="6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>
        <v>1</v>
      </c>
      <c r="T1910" s="11">
        <f t="shared" si="178"/>
        <v>42703.709490740737</v>
      </c>
      <c r="U1910" s="11">
        <f t="shared" si="179"/>
        <v>42733.709490740737</v>
      </c>
    </row>
    <row r="1911" spans="1:21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4"/>
        <v>0.14111428571428572</v>
      </c>
      <c r="P1911" s="6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>
        <v>1</v>
      </c>
      <c r="T1911" s="11">
        <f t="shared" si="178"/>
        <v>41905.220821759256</v>
      </c>
      <c r="U1911" s="11">
        <f t="shared" si="179"/>
        <v>41935.220821759256</v>
      </c>
    </row>
    <row r="1912" spans="1:21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4"/>
        <v>0.39395294117647056</v>
      </c>
      <c r="P1912" s="6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>
        <v>1</v>
      </c>
      <c r="T1912" s="11">
        <f t="shared" si="178"/>
        <v>42264.754826388882</v>
      </c>
      <c r="U1912" s="11">
        <f t="shared" si="179"/>
        <v>42308.739583333336</v>
      </c>
    </row>
    <row r="1913" spans="1:21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4"/>
        <v>2.3529411764705883E-4</v>
      </c>
      <c r="P1913" s="6">
        <f t="shared" si="175"/>
        <v>10</v>
      </c>
      <c r="Q1913" t="str">
        <f t="shared" si="176"/>
        <v>technology</v>
      </c>
      <c r="R1913" t="str">
        <f t="shared" si="177"/>
        <v>gadgets</v>
      </c>
      <c r="S1913">
        <v>1</v>
      </c>
      <c r="T1913" s="11">
        <f t="shared" si="178"/>
        <v>41829.825624999998</v>
      </c>
      <c r="U1913" s="11">
        <f t="shared" si="179"/>
        <v>41859.825624999998</v>
      </c>
    </row>
    <row r="1914" spans="1:21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4"/>
        <v>0.59299999999999997</v>
      </c>
      <c r="P1914" s="6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>
        <v>1</v>
      </c>
      <c r="T1914" s="11">
        <f t="shared" si="178"/>
        <v>42129.018055555549</v>
      </c>
      <c r="U1914" s="11">
        <f t="shared" si="179"/>
        <v>42159.018055555549</v>
      </c>
    </row>
    <row r="1915" spans="1:21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4"/>
        <v>1.3270833333333334E-2</v>
      </c>
      <c r="P1915" s="6">
        <f t="shared" si="175"/>
        <v>24.5</v>
      </c>
      <c r="Q1915" t="str">
        <f t="shared" si="176"/>
        <v>technology</v>
      </c>
      <c r="R1915" t="str">
        <f t="shared" si="177"/>
        <v>gadgets</v>
      </c>
      <c r="S1915">
        <v>1</v>
      </c>
      <c r="T1915" s="11">
        <f t="shared" si="178"/>
        <v>41890.302986111106</v>
      </c>
      <c r="U1915" s="11">
        <f t="shared" si="179"/>
        <v>41920.302986111106</v>
      </c>
    </row>
    <row r="1916" spans="1:21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4"/>
        <v>9.0090090090090086E-2</v>
      </c>
      <c r="P1916" s="6">
        <f t="shared" si="175"/>
        <v>30</v>
      </c>
      <c r="Q1916" t="str">
        <f t="shared" si="176"/>
        <v>technology</v>
      </c>
      <c r="R1916" t="str">
        <f t="shared" si="177"/>
        <v>gadgets</v>
      </c>
      <c r="S1916">
        <v>1</v>
      </c>
      <c r="T1916" s="11">
        <f t="shared" si="178"/>
        <v>41928.966122685182</v>
      </c>
      <c r="U1916" s="11">
        <f t="shared" si="179"/>
        <v>41943.957638888889</v>
      </c>
    </row>
    <row r="1917" spans="1:21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4"/>
        <v>1.6E-2</v>
      </c>
      <c r="P1917" s="6">
        <f t="shared" si="175"/>
        <v>2</v>
      </c>
      <c r="Q1917" t="str">
        <f t="shared" si="176"/>
        <v>technology</v>
      </c>
      <c r="R1917" t="str">
        <f t="shared" si="177"/>
        <v>gadgets</v>
      </c>
      <c r="S1917">
        <v>1</v>
      </c>
      <c r="T1917" s="11">
        <f t="shared" si="178"/>
        <v>41863.840532407405</v>
      </c>
      <c r="U1917" s="11">
        <f t="shared" si="179"/>
        <v>41883.840532407405</v>
      </c>
    </row>
    <row r="1918" spans="1:21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4"/>
        <v>5.1000000000000004E-3</v>
      </c>
      <c r="P1918" s="6">
        <f t="shared" si="175"/>
        <v>17</v>
      </c>
      <c r="Q1918" t="str">
        <f t="shared" si="176"/>
        <v>technology</v>
      </c>
      <c r="R1918" t="str">
        <f t="shared" si="177"/>
        <v>gadgets</v>
      </c>
      <c r="S1918">
        <v>1</v>
      </c>
      <c r="T1918" s="11">
        <f t="shared" si="178"/>
        <v>42656.508969907409</v>
      </c>
      <c r="U1918" s="11">
        <f t="shared" si="179"/>
        <v>42681.550636574073</v>
      </c>
    </row>
    <row r="1919" spans="1:21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4"/>
        <v>0.52570512820512816</v>
      </c>
      <c r="P1919" s="6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>
        <v>1</v>
      </c>
      <c r="T1919" s="11">
        <f t="shared" si="178"/>
        <v>42746.06172453703</v>
      </c>
      <c r="U1919" s="11">
        <f t="shared" si="179"/>
        <v>42776.06172453703</v>
      </c>
    </row>
    <row r="1920" spans="1:21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4"/>
        <v>1.04E-2</v>
      </c>
      <c r="P1920" s="6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>
        <v>1</v>
      </c>
      <c r="T1920" s="11">
        <f t="shared" si="178"/>
        <v>41828.581608796296</v>
      </c>
      <c r="U1920" s="11">
        <f t="shared" si="179"/>
        <v>41863.581608796296</v>
      </c>
    </row>
    <row r="1921" spans="1:21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4"/>
        <v>0.47399999999999998</v>
      </c>
      <c r="P1921" s="6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>
        <v>1</v>
      </c>
      <c r="T1921" s="11">
        <f t="shared" si="178"/>
        <v>42113.667233796288</v>
      </c>
      <c r="U1921" s="11">
        <f t="shared" si="179"/>
        <v>42143.667233796288</v>
      </c>
    </row>
    <row r="1922" spans="1:21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4"/>
        <v>0.43030000000000002</v>
      </c>
      <c r="P1922" s="6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>
        <v>1</v>
      </c>
      <c r="T1922" s="11">
        <f t="shared" si="178"/>
        <v>42270.66737268518</v>
      </c>
      <c r="U1922" s="11">
        <f t="shared" si="179"/>
        <v>42298.749999999993</v>
      </c>
    </row>
    <row r="1923" spans="1:21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0">E1923/D1923</f>
        <v>1.3680000000000001</v>
      </c>
      <c r="P1923" s="6">
        <f t="shared" ref="P1923:P1986" si="181">E1923/L1923</f>
        <v>54</v>
      </c>
      <c r="Q1923" t="str">
        <f t="shared" ref="Q1923:Q1986" si="182">LEFT(N1923,FIND("/",N1923)-1)</f>
        <v>music</v>
      </c>
      <c r="R1923" t="str">
        <f t="shared" ref="R1923:R1986" si="183">RIGHT(N1923,LEN(N1923)-FIND("/",N1923))</f>
        <v>indie rock</v>
      </c>
      <c r="S1923">
        <v>1</v>
      </c>
      <c r="T1923" s="11">
        <f t="shared" ref="T1923:T1986" si="184">(((J1923/60)/60)/24)+DATE(1970,1,1)+(-5/24)</f>
        <v>41074.013229166667</v>
      </c>
      <c r="U1923" s="11">
        <f t="shared" ref="U1923:U1986" si="185">(((I1923/60)/60)/24)+DATE(1970,1,1)+(-5/24)</f>
        <v>41104.013229166667</v>
      </c>
    </row>
    <row r="1924" spans="1:21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0"/>
        <v>1.1555</v>
      </c>
      <c r="P1924" s="6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>
        <v>1</v>
      </c>
      <c r="T1924" s="11">
        <f t="shared" si="184"/>
        <v>41590.047534722216</v>
      </c>
      <c r="U1924" s="11">
        <f t="shared" si="185"/>
        <v>41620.047534722216</v>
      </c>
    </row>
    <row r="1925" spans="1:21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0"/>
        <v>2.4079999999999999</v>
      </c>
      <c r="P1925" s="6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>
        <v>1</v>
      </c>
      <c r="T1925" s="11">
        <f t="shared" si="184"/>
        <v>40772.640416666662</v>
      </c>
      <c r="U1925" s="11">
        <f t="shared" si="185"/>
        <v>40812.999305555553</v>
      </c>
    </row>
    <row r="1926" spans="1:21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0"/>
        <v>1.1439999999999999</v>
      </c>
      <c r="P1926" s="6">
        <f t="shared" si="181"/>
        <v>104</v>
      </c>
      <c r="Q1926" t="str">
        <f t="shared" si="182"/>
        <v>music</v>
      </c>
      <c r="R1926" t="str">
        <f t="shared" si="183"/>
        <v>indie rock</v>
      </c>
      <c r="S1926">
        <v>1</v>
      </c>
      <c r="T1926" s="11">
        <f t="shared" si="184"/>
        <v>41626.552719907406</v>
      </c>
      <c r="U1926" s="11">
        <f t="shared" si="185"/>
        <v>41654.606249999997</v>
      </c>
    </row>
    <row r="1927" spans="1:21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0"/>
        <v>1.1033333333333333</v>
      </c>
      <c r="P1927" s="6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>
        <v>1</v>
      </c>
      <c r="T1927" s="11">
        <f t="shared" si="184"/>
        <v>41535.693148148144</v>
      </c>
      <c r="U1927" s="11">
        <f t="shared" si="185"/>
        <v>41557.791666666664</v>
      </c>
    </row>
    <row r="1928" spans="1:21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0"/>
        <v>1.9537933333333333</v>
      </c>
      <c r="P1928" s="6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>
        <v>1</v>
      </c>
      <c r="T1928" s="11">
        <f t="shared" si="184"/>
        <v>40456.746018518512</v>
      </c>
      <c r="U1928" s="11">
        <f t="shared" si="185"/>
        <v>40483.80972222222</v>
      </c>
    </row>
    <row r="1929" spans="1:21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0"/>
        <v>1.0333333333333334</v>
      </c>
      <c r="P1929" s="6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>
        <v>1</v>
      </c>
      <c r="T1929" s="11">
        <f t="shared" si="184"/>
        <v>40960.653229166666</v>
      </c>
      <c r="U1929" s="11">
        <f t="shared" si="185"/>
        <v>40975.999305555553</v>
      </c>
    </row>
    <row r="1930" spans="1:21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0"/>
        <v>1.031372549019608</v>
      </c>
      <c r="P1930" s="6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>
        <v>1</v>
      </c>
      <c r="T1930" s="11">
        <f t="shared" si="184"/>
        <v>41371.439745370371</v>
      </c>
      <c r="U1930" s="11">
        <f t="shared" si="185"/>
        <v>41401.439745370371</v>
      </c>
    </row>
    <row r="1931" spans="1:21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0"/>
        <v>1.003125</v>
      </c>
      <c r="P1931" s="6">
        <f t="shared" si="181"/>
        <v>42.8</v>
      </c>
      <c r="Q1931" t="str">
        <f t="shared" si="182"/>
        <v>music</v>
      </c>
      <c r="R1931" t="str">
        <f t="shared" si="183"/>
        <v>indie rock</v>
      </c>
      <c r="S1931">
        <v>1</v>
      </c>
      <c r="T1931" s="11">
        <f t="shared" si="184"/>
        <v>40686.813263888886</v>
      </c>
      <c r="U1931" s="11">
        <f t="shared" si="185"/>
        <v>40728.813263888886</v>
      </c>
    </row>
    <row r="1932" spans="1:21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0"/>
        <v>1.27</v>
      </c>
      <c r="P1932" s="6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>
        <v>1</v>
      </c>
      <c r="T1932" s="11">
        <f t="shared" si="184"/>
        <v>41402.350486111107</v>
      </c>
      <c r="U1932" s="11">
        <f t="shared" si="185"/>
        <v>41462.350486111107</v>
      </c>
    </row>
    <row r="1933" spans="1:21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0"/>
        <v>1.20601</v>
      </c>
      <c r="P1933" s="6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>
        <v>1</v>
      </c>
      <c r="T1933" s="11">
        <f t="shared" si="184"/>
        <v>41037.684131944443</v>
      </c>
      <c r="U1933" s="11">
        <f t="shared" si="185"/>
        <v>41050.9375</v>
      </c>
    </row>
    <row r="1934" spans="1:21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0"/>
        <v>1.0699047619047619</v>
      </c>
      <c r="P1934" s="6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>
        <v>1</v>
      </c>
      <c r="T1934" s="11">
        <f t="shared" si="184"/>
        <v>40911.601539351846</v>
      </c>
      <c r="U1934" s="11">
        <f t="shared" si="185"/>
        <v>40932.601539351846</v>
      </c>
    </row>
    <row r="1935" spans="1:21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0"/>
        <v>1.7243333333333333</v>
      </c>
      <c r="P1935" s="6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>
        <v>1</v>
      </c>
      <c r="T1935" s="11">
        <f t="shared" si="184"/>
        <v>41878.922534722216</v>
      </c>
      <c r="U1935" s="11">
        <f t="shared" si="185"/>
        <v>41908.922534722216</v>
      </c>
    </row>
    <row r="1936" spans="1:21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0"/>
        <v>1.2362</v>
      </c>
      <c r="P1936" s="6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>
        <v>1</v>
      </c>
      <c r="T1936" s="11">
        <f t="shared" si="184"/>
        <v>40865.658807870372</v>
      </c>
      <c r="U1936" s="11">
        <f t="shared" si="185"/>
        <v>40902</v>
      </c>
    </row>
    <row r="1937" spans="1:21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0"/>
        <v>1.0840000000000001</v>
      </c>
      <c r="P1937" s="6">
        <f t="shared" si="181"/>
        <v>54.2</v>
      </c>
      <c r="Q1937" t="str">
        <f t="shared" si="182"/>
        <v>music</v>
      </c>
      <c r="R1937" t="str">
        <f t="shared" si="183"/>
        <v>indie rock</v>
      </c>
      <c r="S1937">
        <v>1</v>
      </c>
      <c r="T1937" s="11">
        <f t="shared" si="184"/>
        <v>41773.72420138889</v>
      </c>
      <c r="U1937" s="11">
        <f t="shared" si="185"/>
        <v>41810.999305555553</v>
      </c>
    </row>
    <row r="1938" spans="1:21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0"/>
        <v>1.1652013333333333</v>
      </c>
      <c r="P1938" s="6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>
        <v>1</v>
      </c>
      <c r="T1938" s="11">
        <f t="shared" si="184"/>
        <v>40852.68136574074</v>
      </c>
      <c r="U1938" s="11">
        <f t="shared" si="185"/>
        <v>40883.040972222218</v>
      </c>
    </row>
    <row r="1939" spans="1:21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0"/>
        <v>1.8724499999999999</v>
      </c>
      <c r="P1939" s="6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>
        <v>1</v>
      </c>
      <c r="T1939" s="11">
        <f t="shared" si="184"/>
        <v>41058.91065972222</v>
      </c>
      <c r="U1939" s="11">
        <f t="shared" si="185"/>
        <v>41074.957638888889</v>
      </c>
    </row>
    <row r="1940" spans="1:21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0"/>
        <v>1.1593333333333333</v>
      </c>
      <c r="P1940" s="6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>
        <v>1</v>
      </c>
      <c r="T1940" s="11">
        <f t="shared" si="184"/>
        <v>41426.05128472222</v>
      </c>
      <c r="U1940" s="11">
        <f t="shared" si="185"/>
        <v>41457</v>
      </c>
    </row>
    <row r="1941" spans="1:21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0"/>
        <v>1.107</v>
      </c>
      <c r="P1941" s="6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>
        <v>1</v>
      </c>
      <c r="T1941" s="11">
        <f t="shared" si="184"/>
        <v>41313.776712962957</v>
      </c>
      <c r="U1941" s="11">
        <f t="shared" si="185"/>
        <v>41343.735046296293</v>
      </c>
    </row>
    <row r="1942" spans="1:21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0"/>
        <v>1.7092307692307693</v>
      </c>
      <c r="P1942" s="6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>
        <v>1</v>
      </c>
      <c r="T1942" s="11">
        <f t="shared" si="184"/>
        <v>40670.298993055556</v>
      </c>
      <c r="U1942" s="11">
        <f t="shared" si="185"/>
        <v>40708.957638888889</v>
      </c>
    </row>
    <row r="1943" spans="1:21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0"/>
        <v>1.2611835600000001</v>
      </c>
      <c r="P1943" s="6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>
        <v>1</v>
      </c>
      <c r="T1943" s="11">
        <f t="shared" si="184"/>
        <v>41744.08253472222</v>
      </c>
      <c r="U1943" s="11">
        <f t="shared" si="185"/>
        <v>41774.08253472222</v>
      </c>
    </row>
    <row r="1944" spans="1:21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0"/>
        <v>1.3844033333333334</v>
      </c>
      <c r="P1944" s="6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>
        <v>1</v>
      </c>
      <c r="T1944" s="11">
        <f t="shared" si="184"/>
        <v>40638.619675925926</v>
      </c>
      <c r="U1944" s="11">
        <f t="shared" si="185"/>
        <v>40728.619675925926</v>
      </c>
    </row>
    <row r="1945" spans="1:21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0"/>
        <v>17.052499999999998</v>
      </c>
      <c r="P1945" s="6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>
        <v>1</v>
      </c>
      <c r="T1945" s="11">
        <f t="shared" si="184"/>
        <v>42548.061527777776</v>
      </c>
      <c r="U1945" s="11">
        <f t="shared" si="185"/>
        <v>42593.061527777776</v>
      </c>
    </row>
    <row r="1946" spans="1:21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0"/>
        <v>7.8805550000000002</v>
      </c>
      <c r="P1946" s="6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>
        <v>1</v>
      </c>
      <c r="T1946" s="11">
        <f t="shared" si="184"/>
        <v>41730.376041666663</v>
      </c>
      <c r="U1946" s="11">
        <f t="shared" si="185"/>
        <v>41760.376041666663</v>
      </c>
    </row>
    <row r="1947" spans="1:21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0"/>
        <v>3.4801799999999998</v>
      </c>
      <c r="P1947" s="6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>
        <v>1</v>
      </c>
      <c r="T1947" s="11">
        <f t="shared" si="184"/>
        <v>42157.043495370373</v>
      </c>
      <c r="U1947" s="11">
        <f t="shared" si="185"/>
        <v>42197.043495370373</v>
      </c>
    </row>
    <row r="1948" spans="1:21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0"/>
        <v>1.4974666666666667</v>
      </c>
      <c r="P1948" s="6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>
        <v>1</v>
      </c>
      <c r="T1948" s="11">
        <f t="shared" si="184"/>
        <v>41688.941678240735</v>
      </c>
      <c r="U1948" s="11">
        <f t="shared" si="185"/>
        <v>41748.900011574071</v>
      </c>
    </row>
    <row r="1949" spans="1:21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0"/>
        <v>1.0063375000000001</v>
      </c>
      <c r="P1949" s="6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>
        <v>1</v>
      </c>
      <c r="T1949" s="11">
        <f t="shared" si="184"/>
        <v>40102.709722222222</v>
      </c>
      <c r="U1949" s="11">
        <f t="shared" si="185"/>
        <v>40140.040972222218</v>
      </c>
    </row>
    <row r="1950" spans="1:21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0"/>
        <v>8.0021100000000001</v>
      </c>
      <c r="P1950" s="6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>
        <v>1</v>
      </c>
      <c r="T1950" s="11">
        <f t="shared" si="184"/>
        <v>42473.395937499998</v>
      </c>
      <c r="U1950" s="11">
        <f t="shared" si="185"/>
        <v>42527.501388888886</v>
      </c>
    </row>
    <row r="1951" spans="1:21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0"/>
        <v>1.0600260000000001</v>
      </c>
      <c r="P1951" s="6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>
        <v>1</v>
      </c>
      <c r="T1951" s="11">
        <f t="shared" si="184"/>
        <v>41800.214710648142</v>
      </c>
      <c r="U1951" s="11">
        <f t="shared" si="185"/>
        <v>41830.214710648142</v>
      </c>
    </row>
    <row r="1952" spans="1:21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0"/>
        <v>2.0051866666666669</v>
      </c>
      <c r="P1952" s="6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>
        <v>1</v>
      </c>
      <c r="T1952" s="11">
        <f t="shared" si="184"/>
        <v>40623.973067129627</v>
      </c>
      <c r="U1952" s="11">
        <f t="shared" si="185"/>
        <v>40654.973067129627</v>
      </c>
    </row>
    <row r="1953" spans="1:21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0"/>
        <v>2.1244399999999999</v>
      </c>
      <c r="P1953" s="6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>
        <v>1</v>
      </c>
      <c r="T1953" s="11">
        <f t="shared" si="184"/>
        <v>42651.212233796294</v>
      </c>
      <c r="U1953" s="11">
        <f t="shared" si="185"/>
        <v>42681.253900462958</v>
      </c>
    </row>
    <row r="1954" spans="1:21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0"/>
        <v>1.9847237142857144</v>
      </c>
      <c r="P1954" s="6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>
        <v>1</v>
      </c>
      <c r="T1954" s="11">
        <f t="shared" si="184"/>
        <v>41526.398321759254</v>
      </c>
      <c r="U1954" s="11">
        <f t="shared" si="185"/>
        <v>41563.398321759254</v>
      </c>
    </row>
    <row r="1955" spans="1:21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0"/>
        <v>2.2594666666666665</v>
      </c>
      <c r="P1955" s="6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>
        <v>1</v>
      </c>
      <c r="T1955" s="11">
        <f t="shared" si="184"/>
        <v>40940.991493055553</v>
      </c>
      <c r="U1955" s="11">
        <f t="shared" si="185"/>
        <v>40969.916666666664</v>
      </c>
    </row>
    <row r="1956" spans="1:21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0"/>
        <v>6.9894800000000004</v>
      </c>
      <c r="P1956" s="6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>
        <v>1</v>
      </c>
      <c r="T1956" s="11">
        <f t="shared" si="184"/>
        <v>42394.372407407405</v>
      </c>
      <c r="U1956" s="11">
        <f t="shared" si="185"/>
        <v>42440.999999999993</v>
      </c>
    </row>
    <row r="1957" spans="1:21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0"/>
        <v>3.9859528571428569</v>
      </c>
      <c r="P1957" s="6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>
        <v>1</v>
      </c>
      <c r="T1957" s="11">
        <f t="shared" si="184"/>
        <v>41020.063437500001</v>
      </c>
      <c r="U1957" s="11">
        <f t="shared" si="185"/>
        <v>41052.583333333328</v>
      </c>
    </row>
    <row r="1958" spans="1:21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0"/>
        <v>2.9403333333333332</v>
      </c>
      <c r="P1958" s="6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>
        <v>1</v>
      </c>
      <c r="T1958" s="11">
        <f t="shared" si="184"/>
        <v>42067.71533564815</v>
      </c>
      <c r="U1958" s="11">
        <f t="shared" si="185"/>
        <v>42112.673668981479</v>
      </c>
    </row>
    <row r="1959" spans="1:21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0"/>
        <v>1.6750470000000002</v>
      </c>
      <c r="P1959" s="6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>
        <v>1</v>
      </c>
      <c r="T1959" s="11">
        <f t="shared" si="184"/>
        <v>41178.890196759254</v>
      </c>
      <c r="U1959" s="11">
        <f t="shared" si="185"/>
        <v>41208.890196759254</v>
      </c>
    </row>
    <row r="1960" spans="1:21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0"/>
        <v>14.355717142857143</v>
      </c>
      <c r="P1960" s="6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>
        <v>1</v>
      </c>
      <c r="T1960" s="11">
        <f t="shared" si="184"/>
        <v>41326.779641203699</v>
      </c>
      <c r="U1960" s="11">
        <f t="shared" si="185"/>
        <v>41356.737974537034</v>
      </c>
    </row>
    <row r="1961" spans="1:21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0"/>
        <v>1.5673440000000001</v>
      </c>
      <c r="P1961" s="6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>
        <v>1</v>
      </c>
      <c r="T1961" s="11">
        <f t="shared" si="184"/>
        <v>41871.63726851852</v>
      </c>
      <c r="U1961" s="11">
        <f t="shared" si="185"/>
        <v>41912.791666666664</v>
      </c>
    </row>
    <row r="1962" spans="1:21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0"/>
        <v>1.1790285714285715</v>
      </c>
      <c r="P1962" s="6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>
        <v>1</v>
      </c>
      <c r="T1962" s="11">
        <f t="shared" si="184"/>
        <v>41964.154409722221</v>
      </c>
      <c r="U1962" s="11">
        <f t="shared" si="185"/>
        <v>41994.154409722221</v>
      </c>
    </row>
    <row r="1963" spans="1:21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0"/>
        <v>11.053811999999999</v>
      </c>
      <c r="P1963" s="6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>
        <v>1</v>
      </c>
      <c r="T1963" s="11">
        <f t="shared" si="184"/>
        <v>41147.986307870371</v>
      </c>
      <c r="U1963" s="11">
        <f t="shared" si="185"/>
        <v>41187.957638888889</v>
      </c>
    </row>
    <row r="1964" spans="1:21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0"/>
        <v>1.9292499999999999</v>
      </c>
      <c r="P1964" s="6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>
        <v>1</v>
      </c>
      <c r="T1964" s="11">
        <f t="shared" si="184"/>
        <v>41742.572175925925</v>
      </c>
      <c r="U1964" s="11">
        <f t="shared" si="185"/>
        <v>41772.572175925925</v>
      </c>
    </row>
    <row r="1965" spans="1:21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0"/>
        <v>1.268842105263158</v>
      </c>
      <c r="P1965" s="6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>
        <v>1</v>
      </c>
      <c r="T1965" s="11">
        <f t="shared" si="184"/>
        <v>41863.221458333333</v>
      </c>
      <c r="U1965" s="11">
        <f t="shared" si="185"/>
        <v>41898.221458333333</v>
      </c>
    </row>
    <row r="1966" spans="1:21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0"/>
        <v>2.5957748878923765</v>
      </c>
      <c r="P1966" s="6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>
        <v>1</v>
      </c>
      <c r="T1966" s="11">
        <f t="shared" si="184"/>
        <v>42452.064490740733</v>
      </c>
      <c r="U1966" s="11">
        <f t="shared" si="185"/>
        <v>42482.064490740733</v>
      </c>
    </row>
    <row r="1967" spans="1:21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0"/>
        <v>2.6227999999999998</v>
      </c>
      <c r="P1967" s="6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>
        <v>1</v>
      </c>
      <c r="T1967" s="11">
        <f t="shared" si="184"/>
        <v>40897.880902777775</v>
      </c>
      <c r="U1967" s="11">
        <f t="shared" si="185"/>
        <v>40919.833333333328</v>
      </c>
    </row>
    <row r="1968" spans="1:21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0"/>
        <v>2.0674309000000002</v>
      </c>
      <c r="P1968" s="6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>
        <v>1</v>
      </c>
      <c r="T1968" s="11">
        <f t="shared" si="184"/>
        <v>41835.332152777773</v>
      </c>
      <c r="U1968" s="11">
        <f t="shared" si="185"/>
        <v>41865.332152777773</v>
      </c>
    </row>
    <row r="1969" spans="1:21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0"/>
        <v>3.7012999999999998</v>
      </c>
      <c r="P1969" s="6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>
        <v>1</v>
      </c>
      <c r="T1969" s="11">
        <f t="shared" si="184"/>
        <v>41730.455196759256</v>
      </c>
      <c r="U1969" s="11">
        <f t="shared" si="185"/>
        <v>41760.455196759256</v>
      </c>
    </row>
    <row r="1970" spans="1:21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0"/>
        <v>2.8496600000000001</v>
      </c>
      <c r="P1970" s="6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>
        <v>1</v>
      </c>
      <c r="T1970" s="11">
        <f t="shared" si="184"/>
        <v>42676.378645833327</v>
      </c>
      <c r="U1970" s="11">
        <f t="shared" si="185"/>
        <v>42707.420312499999</v>
      </c>
    </row>
    <row r="1971" spans="1:21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0"/>
        <v>5.7907999999999999</v>
      </c>
      <c r="P1971" s="6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>
        <v>1</v>
      </c>
      <c r="T1971" s="11">
        <f t="shared" si="184"/>
        <v>42557.584120370368</v>
      </c>
      <c r="U1971" s="11">
        <f t="shared" si="185"/>
        <v>42587.584120370368</v>
      </c>
    </row>
    <row r="1972" spans="1:21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0"/>
        <v>11.318</v>
      </c>
      <c r="P1972" s="6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>
        <v>1</v>
      </c>
      <c r="T1972" s="11">
        <f t="shared" si="184"/>
        <v>41323.984965277778</v>
      </c>
      <c r="U1972" s="11">
        <f t="shared" si="185"/>
        <v>41383.943298611113</v>
      </c>
    </row>
    <row r="1973" spans="1:21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0"/>
        <v>2.6302771750000002</v>
      </c>
      <c r="P1973" s="6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>
        <v>1</v>
      </c>
      <c r="T1973" s="11">
        <f t="shared" si="184"/>
        <v>41561.29237268518</v>
      </c>
      <c r="U1973" s="11">
        <f t="shared" si="185"/>
        <v>41592.958333333328</v>
      </c>
    </row>
    <row r="1974" spans="1:21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0"/>
        <v>6.7447999999999997</v>
      </c>
      <c r="P1974" s="6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>
        <v>1</v>
      </c>
      <c r="T1974" s="11">
        <f t="shared" si="184"/>
        <v>41200.803749999999</v>
      </c>
      <c r="U1974" s="11">
        <f t="shared" si="185"/>
        <v>41230.845416666663</v>
      </c>
    </row>
    <row r="1975" spans="1:21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0"/>
        <v>2.5683081313131315</v>
      </c>
      <c r="P1975" s="6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>
        <v>1</v>
      </c>
      <c r="T1975" s="11">
        <f t="shared" si="184"/>
        <v>42549.514629629623</v>
      </c>
      <c r="U1975" s="11">
        <f t="shared" si="185"/>
        <v>42588.083333333336</v>
      </c>
    </row>
    <row r="1976" spans="1:21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0"/>
        <v>3.7549600000000001</v>
      </c>
      <c r="P1976" s="6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>
        <v>1</v>
      </c>
      <c r="T1976" s="11">
        <f t="shared" si="184"/>
        <v>41445.125798611109</v>
      </c>
      <c r="U1976" s="11">
        <f t="shared" si="185"/>
        <v>41505.125798611109</v>
      </c>
    </row>
    <row r="1977" spans="1:21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0"/>
        <v>2.0870837499999997</v>
      </c>
      <c r="P1977" s="6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>
        <v>1</v>
      </c>
      <c r="T1977" s="11">
        <f t="shared" si="184"/>
        <v>41313.54688657407</v>
      </c>
      <c r="U1977" s="11">
        <f t="shared" si="185"/>
        <v>41343.54688657407</v>
      </c>
    </row>
    <row r="1978" spans="1:21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0"/>
        <v>3.4660000000000002</v>
      </c>
      <c r="P1978" s="6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>
        <v>1</v>
      </c>
      <c r="T1978" s="11">
        <f t="shared" si="184"/>
        <v>41438.691261574073</v>
      </c>
      <c r="U1978" s="11">
        <f t="shared" si="185"/>
        <v>41468.691261574073</v>
      </c>
    </row>
    <row r="1979" spans="1:21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0"/>
        <v>4.0232999999999999</v>
      </c>
      <c r="P1979" s="6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>
        <v>1</v>
      </c>
      <c r="T1979" s="11">
        <f t="shared" si="184"/>
        <v>42311.008564814816</v>
      </c>
      <c r="U1979" s="11">
        <f t="shared" si="185"/>
        <v>42357.124305555553</v>
      </c>
    </row>
    <row r="1980" spans="1:21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0"/>
        <v>10.2684514</v>
      </c>
      <c r="P1980" s="6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>
        <v>1</v>
      </c>
      <c r="T1980" s="11">
        <f t="shared" si="184"/>
        <v>41039.017268518517</v>
      </c>
      <c r="U1980" s="11">
        <f t="shared" si="185"/>
        <v>41072.083333333328</v>
      </c>
    </row>
    <row r="1981" spans="1:21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0"/>
        <v>1.14901155</v>
      </c>
      <c r="P1981" s="6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>
        <v>1</v>
      </c>
      <c r="T1981" s="11">
        <f t="shared" si="184"/>
        <v>42290.25168981481</v>
      </c>
      <c r="U1981" s="11">
        <f t="shared" si="185"/>
        <v>42326.999305555553</v>
      </c>
    </row>
    <row r="1982" spans="1:21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0"/>
        <v>3.5482402000000004</v>
      </c>
      <c r="P1982" s="6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>
        <v>1</v>
      </c>
      <c r="T1982" s="11">
        <f t="shared" si="184"/>
        <v>42423.334050925921</v>
      </c>
      <c r="U1982" s="11">
        <f t="shared" si="185"/>
        <v>42463.292384259257</v>
      </c>
    </row>
    <row r="1983" spans="1:21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0"/>
        <v>5.0799999999999998E-2</v>
      </c>
      <c r="P1983" s="6">
        <f t="shared" si="181"/>
        <v>31.75</v>
      </c>
      <c r="Q1983" t="str">
        <f t="shared" si="182"/>
        <v>photography</v>
      </c>
      <c r="R1983" t="str">
        <f t="shared" si="183"/>
        <v>people</v>
      </c>
      <c r="S1983">
        <v>1</v>
      </c>
      <c r="T1983" s="11">
        <f t="shared" si="184"/>
        <v>41799.516956018517</v>
      </c>
      <c r="U1983" s="11">
        <f t="shared" si="185"/>
        <v>41829.516956018517</v>
      </c>
    </row>
    <row r="1984" spans="1:21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0"/>
        <v>0</v>
      </c>
      <c r="P1984" s="6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>
        <v>1</v>
      </c>
      <c r="T1984" s="11">
        <f t="shared" si="184"/>
        <v>42678.378321759257</v>
      </c>
      <c r="U1984" s="11">
        <f t="shared" si="185"/>
        <v>42708.419988425921</v>
      </c>
    </row>
    <row r="1985" spans="1:21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0"/>
        <v>4.2999999999999997E-2</v>
      </c>
      <c r="P1985" s="6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>
        <v>1</v>
      </c>
      <c r="T1985" s="11">
        <f t="shared" si="184"/>
        <v>42592.803449074076</v>
      </c>
      <c r="U1985" s="11">
        <f t="shared" si="185"/>
        <v>42615.083333333336</v>
      </c>
    </row>
    <row r="1986" spans="1:21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0"/>
        <v>0.21146666666666666</v>
      </c>
      <c r="P1986" s="6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>
        <v>1</v>
      </c>
      <c r="T1986" s="11">
        <f t="shared" si="184"/>
        <v>41913.581956018512</v>
      </c>
      <c r="U1986" s="11">
        <f t="shared" si="185"/>
        <v>41973.623622685183</v>
      </c>
    </row>
    <row r="1987" spans="1:21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86">E1987/D1987</f>
        <v>3.1875000000000001E-2</v>
      </c>
      <c r="P1987" s="6">
        <f t="shared" ref="P1987:P2050" si="187">E1987/L1987</f>
        <v>12.75</v>
      </c>
      <c r="Q1987" t="str">
        <f t="shared" ref="Q1987:Q2050" si="188">LEFT(N1987,FIND("/",N1987)-1)</f>
        <v>photography</v>
      </c>
      <c r="R1987" t="str">
        <f t="shared" ref="R1987:R2050" si="189">RIGHT(N1987,LEN(N1987)-FIND("/",N1987))</f>
        <v>people</v>
      </c>
      <c r="S1987">
        <v>1</v>
      </c>
      <c r="T1987" s="11">
        <f t="shared" ref="T1987:T2050" si="190">(((J1987/60)/60)/24)+DATE(1970,1,1)+(-5/24)</f>
        <v>42555.490405092591</v>
      </c>
      <c r="U1987" s="11">
        <f t="shared" ref="U1987:U2050" si="191">(((I1987/60)/60)/24)+DATE(1970,1,1)+(-5/24)</f>
        <v>42584.749999999993</v>
      </c>
    </row>
    <row r="1988" spans="1:21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6"/>
        <v>5.0000000000000001E-4</v>
      </c>
      <c r="P1988" s="6">
        <f t="shared" si="187"/>
        <v>1</v>
      </c>
      <c r="Q1988" t="str">
        <f t="shared" si="188"/>
        <v>photography</v>
      </c>
      <c r="R1988" t="str">
        <f t="shared" si="189"/>
        <v>people</v>
      </c>
      <c r="S1988">
        <v>1</v>
      </c>
      <c r="T1988" s="11">
        <f t="shared" si="190"/>
        <v>42413.225497685176</v>
      </c>
      <c r="U1988" s="11">
        <f t="shared" si="191"/>
        <v>42443.183831018519</v>
      </c>
    </row>
    <row r="1989" spans="1:21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6"/>
        <v>0.42472727272727273</v>
      </c>
      <c r="P1989" s="6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>
        <v>1</v>
      </c>
      <c r="T1989" s="11">
        <f t="shared" si="190"/>
        <v>42034.431435185186</v>
      </c>
      <c r="U1989" s="11">
        <f t="shared" si="191"/>
        <v>42064.431435185186</v>
      </c>
    </row>
    <row r="1990" spans="1:21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6"/>
        <v>4.1666666666666666E-3</v>
      </c>
      <c r="P1990" s="6">
        <f t="shared" si="187"/>
        <v>25</v>
      </c>
      <c r="Q1990" t="str">
        <f t="shared" si="188"/>
        <v>photography</v>
      </c>
      <c r="R1990" t="str">
        <f t="shared" si="189"/>
        <v>people</v>
      </c>
      <c r="S1990">
        <v>1</v>
      </c>
      <c r="T1990" s="11">
        <f t="shared" si="190"/>
        <v>42206.554884259262</v>
      </c>
      <c r="U1990" s="11">
        <f t="shared" si="191"/>
        <v>42236.554884259262</v>
      </c>
    </row>
    <row r="1991" spans="1:21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6"/>
        <v>0.01</v>
      </c>
      <c r="P1991" s="6">
        <f t="shared" si="187"/>
        <v>50</v>
      </c>
      <c r="Q1991" t="str">
        <f t="shared" si="188"/>
        <v>photography</v>
      </c>
      <c r="R1991" t="str">
        <f t="shared" si="189"/>
        <v>people</v>
      </c>
      <c r="S1991">
        <v>1</v>
      </c>
      <c r="T1991" s="11">
        <f t="shared" si="190"/>
        <v>42685.472314814811</v>
      </c>
      <c r="U1991" s="11">
        <f t="shared" si="191"/>
        <v>42715.472314814811</v>
      </c>
    </row>
    <row r="1992" spans="1:21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6"/>
        <v>0.16966666666666666</v>
      </c>
      <c r="P1992" s="6">
        <f t="shared" si="187"/>
        <v>101.8</v>
      </c>
      <c r="Q1992" t="str">
        <f t="shared" si="188"/>
        <v>photography</v>
      </c>
      <c r="R1992" t="str">
        <f t="shared" si="189"/>
        <v>people</v>
      </c>
      <c r="S1992">
        <v>1</v>
      </c>
      <c r="T1992" s="11">
        <f t="shared" si="190"/>
        <v>42397.987638888888</v>
      </c>
      <c r="U1992" s="11">
        <f t="shared" si="191"/>
        <v>42412.987638888888</v>
      </c>
    </row>
    <row r="1993" spans="1:21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6"/>
        <v>7.0000000000000007E-2</v>
      </c>
      <c r="P1993" s="6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>
        <v>1</v>
      </c>
      <c r="T1993" s="11">
        <f t="shared" si="190"/>
        <v>42167.685023148144</v>
      </c>
      <c r="U1993" s="11">
        <f t="shared" si="191"/>
        <v>42188.685023148144</v>
      </c>
    </row>
    <row r="1994" spans="1:21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6"/>
        <v>1.3333333333333333E-3</v>
      </c>
      <c r="P1994" s="6">
        <f t="shared" si="187"/>
        <v>1</v>
      </c>
      <c r="Q1994" t="str">
        <f t="shared" si="188"/>
        <v>photography</v>
      </c>
      <c r="R1994" t="str">
        <f t="shared" si="189"/>
        <v>people</v>
      </c>
      <c r="S1994">
        <v>1</v>
      </c>
      <c r="T1994" s="11">
        <f t="shared" si="190"/>
        <v>42022.935081018521</v>
      </c>
      <c r="U1994" s="11">
        <f t="shared" si="191"/>
        <v>42052.935081018521</v>
      </c>
    </row>
    <row r="1995" spans="1:21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6"/>
        <v>0</v>
      </c>
      <c r="P1995" s="6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>
        <v>1</v>
      </c>
      <c r="T1995" s="11">
        <f t="shared" si="190"/>
        <v>42329.380057870374</v>
      </c>
      <c r="U1995" s="11">
        <f t="shared" si="191"/>
        <v>42359.380057870374</v>
      </c>
    </row>
    <row r="1996" spans="1:21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6"/>
        <v>0</v>
      </c>
      <c r="P1996" s="6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>
        <v>1</v>
      </c>
      <c r="T1996" s="11">
        <f t="shared" si="190"/>
        <v>42650.797939814809</v>
      </c>
      <c r="U1996" s="11">
        <f t="shared" si="191"/>
        <v>42710.839606481481</v>
      </c>
    </row>
    <row r="1997" spans="1:21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6"/>
        <v>7.8E-2</v>
      </c>
      <c r="P1997" s="6">
        <f t="shared" si="187"/>
        <v>26</v>
      </c>
      <c r="Q1997" t="str">
        <f t="shared" si="188"/>
        <v>photography</v>
      </c>
      <c r="R1997" t="str">
        <f t="shared" si="189"/>
        <v>people</v>
      </c>
      <c r="S1997">
        <v>1</v>
      </c>
      <c r="T1997" s="11">
        <f t="shared" si="190"/>
        <v>42181.693703703706</v>
      </c>
      <c r="U1997" s="11">
        <f t="shared" si="191"/>
        <v>42201.693703703706</v>
      </c>
    </row>
    <row r="1998" spans="1:21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6"/>
        <v>0</v>
      </c>
      <c r="P1998" s="6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>
        <v>1</v>
      </c>
      <c r="T1998" s="11">
        <f t="shared" si="190"/>
        <v>41800.611238425925</v>
      </c>
      <c r="U1998" s="11">
        <f t="shared" si="191"/>
        <v>41830.611238425925</v>
      </c>
    </row>
    <row r="1999" spans="1:21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6"/>
        <v>0</v>
      </c>
      <c r="P1999" s="6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>
        <v>1</v>
      </c>
      <c r="T1999" s="11">
        <f t="shared" si="190"/>
        <v>41847.722361111111</v>
      </c>
      <c r="U1999" s="11">
        <f t="shared" si="191"/>
        <v>41877.722361111111</v>
      </c>
    </row>
    <row r="2000" spans="1:21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6"/>
        <v>0.26200000000000001</v>
      </c>
      <c r="P2000" s="6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>
        <v>1</v>
      </c>
      <c r="T2000" s="11">
        <f t="shared" si="190"/>
        <v>41806.910162037035</v>
      </c>
      <c r="U2000" s="11">
        <f t="shared" si="191"/>
        <v>41851.910162037035</v>
      </c>
    </row>
    <row r="2001" spans="1:21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6"/>
        <v>7.6129032258064515E-3</v>
      </c>
      <c r="P2001" s="6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>
        <v>1</v>
      </c>
      <c r="T2001" s="11">
        <f t="shared" si="190"/>
        <v>41926.274398148147</v>
      </c>
      <c r="U2001" s="11">
        <f t="shared" si="191"/>
        <v>41956.316064814811</v>
      </c>
    </row>
    <row r="2002" spans="1:21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6"/>
        <v>0.125</v>
      </c>
      <c r="P2002" s="6">
        <f t="shared" si="187"/>
        <v>25</v>
      </c>
      <c r="Q2002" t="str">
        <f t="shared" si="188"/>
        <v>photography</v>
      </c>
      <c r="R2002" t="str">
        <f t="shared" si="189"/>
        <v>people</v>
      </c>
      <c r="S2002">
        <v>1</v>
      </c>
      <c r="T2002" s="11">
        <f t="shared" si="190"/>
        <v>42345.743206018517</v>
      </c>
      <c r="U2002" s="11">
        <f t="shared" si="191"/>
        <v>42375.743206018517</v>
      </c>
    </row>
    <row r="2003" spans="1:21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6"/>
        <v>3.8212909090909091</v>
      </c>
      <c r="P2003" s="6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>
        <v>1</v>
      </c>
      <c r="T2003" s="11">
        <f t="shared" si="190"/>
        <v>42136.001342592594</v>
      </c>
      <c r="U2003" s="11">
        <f t="shared" si="191"/>
        <v>42167.624999999993</v>
      </c>
    </row>
    <row r="2004" spans="1:21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6"/>
        <v>2.1679422000000002</v>
      </c>
      <c r="P2004" s="6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>
        <v>1</v>
      </c>
      <c r="T2004" s="11">
        <f t="shared" si="190"/>
        <v>42728.503969907404</v>
      </c>
      <c r="U2004" s="11">
        <f t="shared" si="191"/>
        <v>42758.503969907404</v>
      </c>
    </row>
    <row r="2005" spans="1:21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6"/>
        <v>3.12</v>
      </c>
      <c r="P2005" s="6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>
        <v>1</v>
      </c>
      <c r="T2005" s="11">
        <f t="shared" si="190"/>
        <v>40346.917268518519</v>
      </c>
      <c r="U2005" s="11">
        <f t="shared" si="191"/>
        <v>40361.75</v>
      </c>
    </row>
    <row r="2006" spans="1:21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6"/>
        <v>2.3442048</v>
      </c>
      <c r="P2006" s="6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>
        <v>1</v>
      </c>
      <c r="T2006" s="11">
        <f t="shared" si="190"/>
        <v>41800.396562499998</v>
      </c>
      <c r="U2006" s="11">
        <f t="shared" si="191"/>
        <v>41830.396562499998</v>
      </c>
    </row>
    <row r="2007" spans="1:21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6"/>
        <v>1.236801</v>
      </c>
      <c r="P2007" s="6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>
        <v>1</v>
      </c>
      <c r="T2007" s="11">
        <f t="shared" si="190"/>
        <v>41535.604374999995</v>
      </c>
      <c r="U2007" s="11">
        <f t="shared" si="191"/>
        <v>41562.957638888889</v>
      </c>
    </row>
    <row r="2008" spans="1:21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6"/>
        <v>2.4784000000000002</v>
      </c>
      <c r="P2008" s="6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>
        <v>1</v>
      </c>
      <c r="T2008" s="11">
        <f t="shared" si="190"/>
        <v>41941.292187499996</v>
      </c>
      <c r="U2008" s="11">
        <f t="shared" si="191"/>
        <v>41976.333854166667</v>
      </c>
    </row>
    <row r="2009" spans="1:21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6"/>
        <v>1.157092</v>
      </c>
      <c r="P2009" s="6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>
        <v>1</v>
      </c>
      <c r="T2009" s="11">
        <f t="shared" si="190"/>
        <v>40347.629467592589</v>
      </c>
      <c r="U2009" s="11">
        <f t="shared" si="191"/>
        <v>40413.958333333328</v>
      </c>
    </row>
    <row r="2010" spans="1:21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6"/>
        <v>1.1707484768810599</v>
      </c>
      <c r="P2010" s="6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>
        <v>1</v>
      </c>
      <c r="T2010" s="11">
        <f t="shared" si="190"/>
        <v>40761.396087962959</v>
      </c>
      <c r="U2010" s="11">
        <f t="shared" si="191"/>
        <v>40805.396087962959</v>
      </c>
    </row>
    <row r="2011" spans="1:21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6"/>
        <v>3.05158</v>
      </c>
      <c r="P2011" s="6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>
        <v>1</v>
      </c>
      <c r="T2011" s="11">
        <f t="shared" si="190"/>
        <v>42661.115081018514</v>
      </c>
      <c r="U2011" s="11">
        <f t="shared" si="191"/>
        <v>42697.156747685185</v>
      </c>
    </row>
    <row r="2012" spans="1:21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6"/>
        <v>3.2005299999999997</v>
      </c>
      <c r="P2012" s="6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>
        <v>1</v>
      </c>
      <c r="T2012" s="11">
        <f t="shared" si="190"/>
        <v>42570.788090277776</v>
      </c>
      <c r="U2012" s="11">
        <f t="shared" si="191"/>
        <v>42600.788090277776</v>
      </c>
    </row>
    <row r="2013" spans="1:21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6"/>
        <v>8.1956399999999991</v>
      </c>
      <c r="P2013" s="6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>
        <v>1</v>
      </c>
      <c r="T2013" s="11">
        <f t="shared" si="190"/>
        <v>42347.150150462963</v>
      </c>
      <c r="U2013" s="11">
        <f t="shared" si="191"/>
        <v>42380.749999999993</v>
      </c>
    </row>
    <row r="2014" spans="1:21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6"/>
        <v>2.3490000000000002</v>
      </c>
      <c r="P2014" s="6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>
        <v>1</v>
      </c>
      <c r="T2014" s="11">
        <f t="shared" si="190"/>
        <v>42010.613900462959</v>
      </c>
      <c r="U2014" s="11">
        <f t="shared" si="191"/>
        <v>42040.613900462959</v>
      </c>
    </row>
    <row r="2015" spans="1:21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6"/>
        <v>4.9491375</v>
      </c>
      <c r="P2015" s="6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>
        <v>1</v>
      </c>
      <c r="T2015" s="11">
        <f t="shared" si="190"/>
        <v>42499.752476851849</v>
      </c>
      <c r="U2015" s="11">
        <f t="shared" si="191"/>
        <v>42559.752476851849</v>
      </c>
    </row>
    <row r="2016" spans="1:21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6"/>
        <v>78.137822333333332</v>
      </c>
      <c r="P2016" s="6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>
        <v>1</v>
      </c>
      <c r="T2016" s="11">
        <f t="shared" si="190"/>
        <v>41324.006238425922</v>
      </c>
      <c r="U2016" s="11">
        <f t="shared" si="191"/>
        <v>41357.964571759258</v>
      </c>
    </row>
    <row r="2017" spans="1:21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6"/>
        <v>1.1300013888888889</v>
      </c>
      <c r="P2017" s="6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>
        <v>1</v>
      </c>
      <c r="T2017" s="11">
        <f t="shared" si="190"/>
        <v>40765.668553240735</v>
      </c>
      <c r="U2017" s="11">
        <f t="shared" si="191"/>
        <v>40795.668553240735</v>
      </c>
    </row>
    <row r="2018" spans="1:21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6"/>
        <v>9.2154220000000002</v>
      </c>
      <c r="P2018" s="6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>
        <v>1</v>
      </c>
      <c r="T2018" s="11">
        <f t="shared" si="190"/>
        <v>41312.672442129624</v>
      </c>
      <c r="U2018" s="11">
        <f t="shared" si="191"/>
        <v>41342.672442129624</v>
      </c>
    </row>
    <row r="2019" spans="1:21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6"/>
        <v>1.2510239999999999</v>
      </c>
      <c r="P2019" s="6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>
        <v>1</v>
      </c>
      <c r="T2019" s="11">
        <f t="shared" si="190"/>
        <v>40960.849016203698</v>
      </c>
      <c r="U2019" s="11">
        <f t="shared" si="191"/>
        <v>40991.958333333328</v>
      </c>
    </row>
    <row r="2020" spans="1:21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6"/>
        <v>1.0224343076923077</v>
      </c>
      <c r="P2020" s="6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>
        <v>1</v>
      </c>
      <c r="T2020" s="11">
        <f t="shared" si="190"/>
        <v>42199.157511574071</v>
      </c>
      <c r="U2020" s="11">
        <f t="shared" si="191"/>
        <v>42229.157511574071</v>
      </c>
    </row>
    <row r="2021" spans="1:21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6"/>
        <v>4.8490975000000001</v>
      </c>
      <c r="P2021" s="6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>
        <v>1</v>
      </c>
      <c r="T2021" s="11">
        <f t="shared" si="190"/>
        <v>42605.500243055554</v>
      </c>
      <c r="U2021" s="11">
        <f t="shared" si="191"/>
        <v>42635.500243055554</v>
      </c>
    </row>
    <row r="2022" spans="1:21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6"/>
        <v>1.9233333333333333</v>
      </c>
      <c r="P2022" s="6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>
        <v>1</v>
      </c>
      <c r="T2022" s="11">
        <f t="shared" si="190"/>
        <v>41736.88916666666</v>
      </c>
      <c r="U2022" s="11">
        <f t="shared" si="191"/>
        <v>41773.752777777772</v>
      </c>
    </row>
    <row r="2023" spans="1:21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6"/>
        <v>2.8109999999999999</v>
      </c>
      <c r="P2023" s="6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>
        <v>1</v>
      </c>
      <c r="T2023" s="11">
        <f t="shared" si="190"/>
        <v>41860.862233796295</v>
      </c>
      <c r="U2023" s="11">
        <f t="shared" si="191"/>
        <v>41905.862233796295</v>
      </c>
    </row>
    <row r="2024" spans="1:21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6"/>
        <v>1.2513700000000001</v>
      </c>
      <c r="P2024" s="6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>
        <v>1</v>
      </c>
      <c r="T2024" s="11">
        <f t="shared" si="190"/>
        <v>42502.36078703704</v>
      </c>
      <c r="U2024" s="11">
        <f t="shared" si="191"/>
        <v>42532.36078703704</v>
      </c>
    </row>
    <row r="2025" spans="1:21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6"/>
        <v>1.61459</v>
      </c>
      <c r="P2025" s="6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>
        <v>1</v>
      </c>
      <c r="T2025" s="11">
        <f t="shared" si="190"/>
        <v>42136.212418981479</v>
      </c>
      <c r="U2025" s="11">
        <f t="shared" si="191"/>
        <v>42166.212418981479</v>
      </c>
    </row>
    <row r="2026" spans="1:21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6"/>
        <v>5.8535000000000004</v>
      </c>
      <c r="P2026" s="6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>
        <v>1</v>
      </c>
      <c r="T2026" s="11">
        <f t="shared" si="190"/>
        <v>41099.758611111109</v>
      </c>
      <c r="U2026" s="11">
        <f t="shared" si="191"/>
        <v>41133.916666666664</v>
      </c>
    </row>
    <row r="2027" spans="1:21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6"/>
        <v>2.0114999999999998</v>
      </c>
      <c r="P2027" s="6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>
        <v>1</v>
      </c>
      <c r="T2027" s="11">
        <f t="shared" si="190"/>
        <v>42135.976226851846</v>
      </c>
      <c r="U2027" s="11">
        <f t="shared" si="191"/>
        <v>42165.976226851846</v>
      </c>
    </row>
    <row r="2028" spans="1:21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6"/>
        <v>1.3348307999999998</v>
      </c>
      <c r="P2028" s="6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>
        <v>1</v>
      </c>
      <c r="T2028" s="11">
        <f t="shared" si="190"/>
        <v>41704.527604166666</v>
      </c>
      <c r="U2028" s="11">
        <f t="shared" si="191"/>
        <v>41749.957638888889</v>
      </c>
    </row>
    <row r="2029" spans="1:21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6"/>
        <v>1.2024900000000001</v>
      </c>
      <c r="P2029" s="6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>
        <v>1</v>
      </c>
      <c r="T2029" s="11">
        <f t="shared" si="190"/>
        <v>42048.605543981481</v>
      </c>
      <c r="U2029" s="11">
        <f t="shared" si="191"/>
        <v>42093.563877314817</v>
      </c>
    </row>
    <row r="2030" spans="1:21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6"/>
        <v>1.2616666666666667</v>
      </c>
      <c r="P2030" s="6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>
        <v>1</v>
      </c>
      <c r="T2030" s="11">
        <f t="shared" si="190"/>
        <v>40215.710717592592</v>
      </c>
      <c r="U2030" s="11">
        <f t="shared" si="191"/>
        <v>40252.704861111109</v>
      </c>
    </row>
    <row r="2031" spans="1:21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6"/>
        <v>3.6120000000000001</v>
      </c>
      <c r="P2031" s="6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>
        <v>1</v>
      </c>
      <c r="T2031" s="11">
        <f t="shared" si="190"/>
        <v>41847.813437500001</v>
      </c>
      <c r="U2031" s="11">
        <f t="shared" si="191"/>
        <v>41877.813437500001</v>
      </c>
    </row>
    <row r="2032" spans="1:21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6"/>
        <v>2.26239013671875</v>
      </c>
      <c r="P2032" s="6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>
        <v>1</v>
      </c>
      <c r="T2032" s="11">
        <f t="shared" si="190"/>
        <v>41212.788148148145</v>
      </c>
      <c r="U2032" s="11">
        <f t="shared" si="191"/>
        <v>41242.788148148145</v>
      </c>
    </row>
    <row r="2033" spans="1:21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6"/>
        <v>1.2035</v>
      </c>
      <c r="P2033" s="6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>
        <v>1</v>
      </c>
      <c r="T2033" s="11">
        <f t="shared" si="190"/>
        <v>41975.120983796289</v>
      </c>
      <c r="U2033" s="11">
        <f t="shared" si="191"/>
        <v>42012.833333333336</v>
      </c>
    </row>
    <row r="2034" spans="1:21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6"/>
        <v>3.0418799999999999</v>
      </c>
      <c r="P2034" s="6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>
        <v>1</v>
      </c>
      <c r="T2034" s="11">
        <f t="shared" si="190"/>
        <v>42689.35733796296</v>
      </c>
      <c r="U2034" s="11">
        <f t="shared" si="191"/>
        <v>42718.999999999993</v>
      </c>
    </row>
    <row r="2035" spans="1:21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6"/>
        <v>1.7867599999999999</v>
      </c>
      <c r="P2035" s="6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>
        <v>1</v>
      </c>
      <c r="T2035" s="11">
        <f t="shared" si="190"/>
        <v>41724.874050925922</v>
      </c>
      <c r="U2035" s="11">
        <f t="shared" si="191"/>
        <v>41754.874050925922</v>
      </c>
    </row>
    <row r="2036" spans="1:21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6"/>
        <v>3.868199871794872</v>
      </c>
      <c r="P2036" s="6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>
        <v>1</v>
      </c>
      <c r="T2036" s="11">
        <f t="shared" si="190"/>
        <v>42075.921678240738</v>
      </c>
      <c r="U2036" s="11">
        <f t="shared" si="191"/>
        <v>42131.081944444442</v>
      </c>
    </row>
    <row r="2037" spans="1:21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6"/>
        <v>2.1103642500000004</v>
      </c>
      <c r="P2037" s="6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>
        <v>1</v>
      </c>
      <c r="T2037" s="11">
        <f t="shared" si="190"/>
        <v>42311.41674768518</v>
      </c>
      <c r="U2037" s="11">
        <f t="shared" si="191"/>
        <v>42356.833333333336</v>
      </c>
    </row>
    <row r="2038" spans="1:21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6"/>
        <v>1.3166833333333334</v>
      </c>
      <c r="P2038" s="6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>
        <v>1</v>
      </c>
      <c r="T2038" s="11">
        <f t="shared" si="190"/>
        <v>41738.656469907408</v>
      </c>
      <c r="U2038" s="11">
        <f t="shared" si="191"/>
        <v>41768.656469907408</v>
      </c>
    </row>
    <row r="2039" spans="1:21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6"/>
        <v>3.0047639999999998</v>
      </c>
      <c r="P2039" s="6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>
        <v>1</v>
      </c>
      <c r="T2039" s="11">
        <f t="shared" si="190"/>
        <v>41578.001770833333</v>
      </c>
      <c r="U2039" s="11">
        <f t="shared" si="191"/>
        <v>41638.043437499997</v>
      </c>
    </row>
    <row r="2040" spans="1:21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6"/>
        <v>4.2051249999999998</v>
      </c>
      <c r="P2040" s="6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>
        <v>1</v>
      </c>
      <c r="T2040" s="11">
        <f t="shared" si="190"/>
        <v>41424.062743055554</v>
      </c>
      <c r="U2040" s="11">
        <f t="shared" si="191"/>
        <v>41456.541666666664</v>
      </c>
    </row>
    <row r="2041" spans="1:21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6"/>
        <v>1.362168</v>
      </c>
      <c r="P2041" s="6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>
        <v>1</v>
      </c>
      <c r="T2041" s="11">
        <f t="shared" si="190"/>
        <v>42675.23061342592</v>
      </c>
      <c r="U2041" s="11">
        <f t="shared" si="191"/>
        <v>42704.999305555553</v>
      </c>
    </row>
    <row r="2042" spans="1:21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6"/>
        <v>2.4817133333333334</v>
      </c>
      <c r="P2042" s="6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>
        <v>1</v>
      </c>
      <c r="T2042" s="11">
        <f t="shared" si="190"/>
        <v>41578.718784722223</v>
      </c>
      <c r="U2042" s="11">
        <f t="shared" si="191"/>
        <v>41593.760451388887</v>
      </c>
    </row>
    <row r="2043" spans="1:21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6"/>
        <v>1.8186315789473684</v>
      </c>
      <c r="P2043" s="6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>
        <v>1</v>
      </c>
      <c r="T2043" s="11">
        <f t="shared" si="190"/>
        <v>42654.317442129628</v>
      </c>
      <c r="U2043" s="11">
        <f t="shared" si="191"/>
        <v>42684.359108796292</v>
      </c>
    </row>
    <row r="2044" spans="1:21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6"/>
        <v>1.2353000000000001</v>
      </c>
      <c r="P2044" s="6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>
        <v>1</v>
      </c>
      <c r="T2044" s="11">
        <f t="shared" si="190"/>
        <v>42331.499699074069</v>
      </c>
      <c r="U2044" s="11">
        <f t="shared" si="191"/>
        <v>42391.499699074069</v>
      </c>
    </row>
    <row r="2045" spans="1:21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6"/>
        <v>5.0620938628158845</v>
      </c>
      <c r="P2045" s="6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>
        <v>1</v>
      </c>
      <c r="T2045" s="11">
        <f t="shared" si="190"/>
        <v>42660.968483796292</v>
      </c>
      <c r="U2045" s="11">
        <f t="shared" si="191"/>
        <v>42714.999305555553</v>
      </c>
    </row>
    <row r="2046" spans="1:21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6"/>
        <v>1.0821333333333334</v>
      </c>
      <c r="P2046" s="6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>
        <v>1</v>
      </c>
      <c r="T2046" s="11">
        <f t="shared" si="190"/>
        <v>42138.475856481477</v>
      </c>
      <c r="U2046" s="11">
        <f t="shared" si="191"/>
        <v>42168.475856481477</v>
      </c>
    </row>
    <row r="2047" spans="1:21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6"/>
        <v>8.1918387755102042</v>
      </c>
      <c r="P2047" s="6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>
        <v>1</v>
      </c>
      <c r="T2047" s="11">
        <f t="shared" si="190"/>
        <v>41068.880173611105</v>
      </c>
      <c r="U2047" s="11">
        <f t="shared" si="191"/>
        <v>41098.880173611105</v>
      </c>
    </row>
    <row r="2048" spans="1:21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6"/>
        <v>1.2110000000000001</v>
      </c>
      <c r="P2048" s="6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>
        <v>1</v>
      </c>
      <c r="T2048" s="11">
        <f t="shared" si="190"/>
        <v>41386.963472222218</v>
      </c>
      <c r="U2048" s="11">
        <f t="shared" si="191"/>
        <v>41416.963472222218</v>
      </c>
    </row>
    <row r="2049" spans="1:21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6"/>
        <v>1.0299897959183673</v>
      </c>
      <c r="P2049" s="6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>
        <v>1</v>
      </c>
      <c r="T2049" s="11">
        <f t="shared" si="190"/>
        <v>42081.695254629631</v>
      </c>
      <c r="U2049" s="11">
        <f t="shared" si="191"/>
        <v>42110.791666666664</v>
      </c>
    </row>
    <row r="2050" spans="1:21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86"/>
        <v>1.4833229411764706</v>
      </c>
      <c r="P2050" s="6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>
        <v>1</v>
      </c>
      <c r="T2050" s="11">
        <f t="shared" si="190"/>
        <v>41387.443182870367</v>
      </c>
      <c r="U2050" s="11">
        <f t="shared" si="191"/>
        <v>41417.443182870367</v>
      </c>
    </row>
    <row r="2051" spans="1:21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2">E2051/D2051</f>
        <v>1.2019070000000001</v>
      </c>
      <c r="P2051" s="6">
        <f t="shared" ref="P2051:P2114" si="193">E2051/L2051</f>
        <v>80.991037735849048</v>
      </c>
      <c r="Q2051" t="str">
        <f t="shared" ref="Q2051:Q2114" si="194">LEFT(N2051,FIND("/",N2051)-1)</f>
        <v>technology</v>
      </c>
      <c r="R2051" t="str">
        <f t="shared" ref="R2051:R2114" si="195">RIGHT(N2051,LEN(N2051)-FIND("/",N2051))</f>
        <v>hardware</v>
      </c>
      <c r="S2051">
        <v>1</v>
      </c>
      <c r="T2051" s="11">
        <f t="shared" ref="T2051:T2114" si="196">(((J2051/60)/60)/24)+DATE(1970,1,1)+(-5/24)</f>
        <v>41575.319016203699</v>
      </c>
      <c r="U2051" s="11">
        <f t="shared" ref="U2051:U2114" si="197">(((I2051/60)/60)/24)+DATE(1970,1,1)+(-5/24)</f>
        <v>41610.749305555553</v>
      </c>
    </row>
    <row r="2052" spans="1:21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2"/>
        <v>4.7327000000000004</v>
      </c>
      <c r="P2052" s="6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>
        <v>1</v>
      </c>
      <c r="T2052" s="11">
        <f t="shared" si="196"/>
        <v>42114.863171296289</v>
      </c>
      <c r="U2052" s="11">
        <f t="shared" si="197"/>
        <v>42154.863171296289</v>
      </c>
    </row>
    <row r="2053" spans="1:21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2"/>
        <v>1.303625</v>
      </c>
      <c r="P2053" s="6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>
        <v>1</v>
      </c>
      <c r="T2053" s="11">
        <f t="shared" si="196"/>
        <v>41603.814085648148</v>
      </c>
      <c r="U2053" s="11">
        <f t="shared" si="197"/>
        <v>41633.814085648148</v>
      </c>
    </row>
    <row r="2054" spans="1:21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2"/>
        <v>3.5304799999999998</v>
      </c>
      <c r="P2054" s="6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>
        <v>1</v>
      </c>
      <c r="T2054" s="11">
        <f t="shared" si="196"/>
        <v>42374.875613425924</v>
      </c>
      <c r="U2054" s="11">
        <f t="shared" si="197"/>
        <v>42419.875613425924</v>
      </c>
    </row>
    <row r="2055" spans="1:21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2"/>
        <v>1.0102</v>
      </c>
      <c r="P2055" s="6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>
        <v>1</v>
      </c>
      <c r="T2055" s="11">
        <f t="shared" si="196"/>
        <v>42303.409155092588</v>
      </c>
      <c r="U2055" s="11">
        <f t="shared" si="197"/>
        <v>42333.450821759259</v>
      </c>
    </row>
    <row r="2056" spans="1:21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2"/>
        <v>1.1359142857142857</v>
      </c>
      <c r="P2056" s="6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>
        <v>1</v>
      </c>
      <c r="T2056" s="11">
        <f t="shared" si="196"/>
        <v>41731.312615740739</v>
      </c>
      <c r="U2056" s="11">
        <f t="shared" si="197"/>
        <v>41761.312615740739</v>
      </c>
    </row>
    <row r="2057" spans="1:21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2"/>
        <v>1.6741666666666666</v>
      </c>
      <c r="P2057" s="6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>
        <v>1</v>
      </c>
      <c r="T2057" s="11">
        <f t="shared" si="196"/>
        <v>41946.465775462959</v>
      </c>
      <c r="U2057" s="11">
        <f t="shared" si="197"/>
        <v>41975.958333333336</v>
      </c>
    </row>
    <row r="2058" spans="1:21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2"/>
        <v>1.5345200000000001</v>
      </c>
      <c r="P2058" s="6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>
        <v>1</v>
      </c>
      <c r="T2058" s="11">
        <f t="shared" si="196"/>
        <v>41351.552569444444</v>
      </c>
      <c r="U2058" s="11">
        <f t="shared" si="197"/>
        <v>41381.552569444444</v>
      </c>
    </row>
    <row r="2059" spans="1:21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2"/>
        <v>2.022322</v>
      </c>
      <c r="P2059" s="6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>
        <v>1</v>
      </c>
      <c r="T2059" s="11">
        <f t="shared" si="196"/>
        <v>42396.286249999997</v>
      </c>
      <c r="U2059" s="11">
        <f t="shared" si="197"/>
        <v>42426.286249999997</v>
      </c>
    </row>
    <row r="2060" spans="1:21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2"/>
        <v>1.6828125</v>
      </c>
      <c r="P2060" s="6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>
        <v>1</v>
      </c>
      <c r="T2060" s="11">
        <f t="shared" si="196"/>
        <v>42026.16238425926</v>
      </c>
      <c r="U2060" s="11">
        <f t="shared" si="197"/>
        <v>42065.624999999993</v>
      </c>
    </row>
    <row r="2061" spans="1:21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2"/>
        <v>1.4345666666666668</v>
      </c>
      <c r="P2061" s="6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>
        <v>1</v>
      </c>
      <c r="T2061" s="11">
        <f t="shared" si="196"/>
        <v>42361.394143518519</v>
      </c>
      <c r="U2061" s="11">
        <f t="shared" si="197"/>
        <v>42400.707638888889</v>
      </c>
    </row>
    <row r="2062" spans="1:21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2"/>
        <v>1.964</v>
      </c>
      <c r="P2062" s="6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>
        <v>1</v>
      </c>
      <c r="T2062" s="11">
        <f t="shared" si="196"/>
        <v>41783.434606481482</v>
      </c>
      <c r="U2062" s="11">
        <f t="shared" si="197"/>
        <v>41843.434606481482</v>
      </c>
    </row>
    <row r="2063" spans="1:21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2"/>
        <v>1.0791999999999999</v>
      </c>
      <c r="P2063" s="6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>
        <v>1</v>
      </c>
      <c r="T2063" s="11">
        <f t="shared" si="196"/>
        <v>42705.556180555555</v>
      </c>
      <c r="U2063" s="11">
        <f t="shared" si="197"/>
        <v>42735.556180555555</v>
      </c>
    </row>
    <row r="2064" spans="1:21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2"/>
        <v>1.14977</v>
      </c>
      <c r="P2064" s="6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>
        <v>1</v>
      </c>
      <c r="T2064" s="11">
        <f t="shared" si="196"/>
        <v>42423.174745370365</v>
      </c>
      <c r="U2064" s="11">
        <f t="shared" si="197"/>
        <v>42453.1330787037</v>
      </c>
    </row>
    <row r="2065" spans="1:21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2"/>
        <v>1.4804999999999999</v>
      </c>
      <c r="P2065" s="6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>
        <v>1</v>
      </c>
      <c r="T2065" s="11">
        <f t="shared" si="196"/>
        <v>42472.524317129624</v>
      </c>
      <c r="U2065" s="11">
        <f t="shared" si="197"/>
        <v>42505.524317129624</v>
      </c>
    </row>
    <row r="2066" spans="1:21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2"/>
        <v>1.9116676082790633</v>
      </c>
      <c r="P2066" s="6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>
        <v>1</v>
      </c>
      <c r="T2066" s="11">
        <f t="shared" si="196"/>
        <v>41389.1565162037</v>
      </c>
      <c r="U2066" s="11">
        <f t="shared" si="197"/>
        <v>41425.291666666664</v>
      </c>
    </row>
    <row r="2067" spans="1:21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2"/>
        <v>1.99215125</v>
      </c>
      <c r="P2067" s="6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>
        <v>1</v>
      </c>
      <c r="T2067" s="11">
        <f t="shared" si="196"/>
        <v>41603.125335648147</v>
      </c>
      <c r="U2067" s="11">
        <f t="shared" si="197"/>
        <v>41633.125335648147</v>
      </c>
    </row>
    <row r="2068" spans="1:21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2"/>
        <v>2.1859999999999999</v>
      </c>
      <c r="P2068" s="6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>
        <v>1</v>
      </c>
      <c r="T2068" s="11">
        <f t="shared" si="196"/>
        <v>41844.563460648147</v>
      </c>
      <c r="U2068" s="11">
        <f t="shared" si="197"/>
        <v>41874.563460648147</v>
      </c>
    </row>
    <row r="2069" spans="1:21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2"/>
        <v>1.2686868686868686</v>
      </c>
      <c r="P2069" s="6">
        <f t="shared" si="193"/>
        <v>62.8</v>
      </c>
      <c r="Q2069" t="str">
        <f t="shared" si="194"/>
        <v>technology</v>
      </c>
      <c r="R2069" t="str">
        <f t="shared" si="195"/>
        <v>hardware</v>
      </c>
      <c r="S2069">
        <v>1</v>
      </c>
      <c r="T2069" s="11">
        <f t="shared" si="196"/>
        <v>42115.645555555551</v>
      </c>
      <c r="U2069" s="11">
        <f t="shared" si="197"/>
        <v>42148.645555555551</v>
      </c>
    </row>
    <row r="2070" spans="1:21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2"/>
        <v>1.0522388</v>
      </c>
      <c r="P2070" s="6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>
        <v>1</v>
      </c>
      <c r="T2070" s="11">
        <f t="shared" si="196"/>
        <v>42633.633275462962</v>
      </c>
      <c r="U2070" s="11">
        <f t="shared" si="197"/>
        <v>42663.633275462962</v>
      </c>
    </row>
    <row r="2071" spans="1:21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2"/>
        <v>1.2840666000000001</v>
      </c>
      <c r="P2071" s="6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>
        <v>1</v>
      </c>
      <c r="T2071" s="11">
        <f t="shared" si="196"/>
        <v>42340.763784722221</v>
      </c>
      <c r="U2071" s="11">
        <f t="shared" si="197"/>
        <v>42371.763784722221</v>
      </c>
    </row>
    <row r="2072" spans="1:21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2"/>
        <v>3.1732719999999999</v>
      </c>
      <c r="P2072" s="6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>
        <v>1</v>
      </c>
      <c r="T2072" s="11">
        <f t="shared" si="196"/>
        <v>42519.448182870365</v>
      </c>
      <c r="U2072" s="11">
        <f t="shared" si="197"/>
        <v>42549.448182870365</v>
      </c>
    </row>
    <row r="2073" spans="1:21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2"/>
        <v>2.8073000000000001</v>
      </c>
      <c r="P2073" s="6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>
        <v>1</v>
      </c>
      <c r="T2073" s="11">
        <f t="shared" si="196"/>
        <v>42600.070416666662</v>
      </c>
      <c r="U2073" s="11">
        <f t="shared" si="197"/>
        <v>42645.070416666662</v>
      </c>
    </row>
    <row r="2074" spans="1:21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2"/>
        <v>1.1073146853146854</v>
      </c>
      <c r="P2074" s="6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>
        <v>1</v>
      </c>
      <c r="T2074" s="11">
        <f t="shared" si="196"/>
        <v>42467.373055555552</v>
      </c>
      <c r="U2074" s="11">
        <f t="shared" si="197"/>
        <v>42497.373055555552</v>
      </c>
    </row>
    <row r="2075" spans="1:21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2"/>
        <v>1.5260429999999998</v>
      </c>
      <c r="P2075" s="6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>
        <v>1</v>
      </c>
      <c r="T2075" s="11">
        <f t="shared" si="196"/>
        <v>42087.459699074076</v>
      </c>
      <c r="U2075" s="11">
        <f t="shared" si="197"/>
        <v>42132.459699074076</v>
      </c>
    </row>
    <row r="2076" spans="1:21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2"/>
        <v>1.0249999999999999</v>
      </c>
      <c r="P2076" s="6">
        <f t="shared" si="193"/>
        <v>205</v>
      </c>
      <c r="Q2076" t="str">
        <f t="shared" si="194"/>
        <v>technology</v>
      </c>
      <c r="R2076" t="str">
        <f t="shared" si="195"/>
        <v>hardware</v>
      </c>
      <c r="S2076">
        <v>1</v>
      </c>
      <c r="T2076" s="11">
        <f t="shared" si="196"/>
        <v>42466.617847222216</v>
      </c>
      <c r="U2076" s="11">
        <f t="shared" si="197"/>
        <v>42496.617847222216</v>
      </c>
    </row>
    <row r="2077" spans="1:21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2"/>
        <v>16.783738373837384</v>
      </c>
      <c r="P2077" s="6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>
        <v>1</v>
      </c>
      <c r="T2077" s="11">
        <f t="shared" si="196"/>
        <v>41450.473240740735</v>
      </c>
      <c r="U2077" s="11">
        <f t="shared" si="197"/>
        <v>41480.473240740735</v>
      </c>
    </row>
    <row r="2078" spans="1:21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2"/>
        <v>5.4334915642458101</v>
      </c>
      <c r="P2078" s="6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>
        <v>1</v>
      </c>
      <c r="T2078" s="11">
        <f t="shared" si="196"/>
        <v>41803.672326388885</v>
      </c>
      <c r="U2078" s="11">
        <f t="shared" si="197"/>
        <v>41843.672326388885</v>
      </c>
    </row>
    <row r="2079" spans="1:21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2"/>
        <v>1.1550800000000001</v>
      </c>
      <c r="P2079" s="6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>
        <v>1</v>
      </c>
      <c r="T2079" s="11">
        <f t="shared" si="196"/>
        <v>42102.83421296296</v>
      </c>
      <c r="U2079" s="11">
        <f t="shared" si="197"/>
        <v>42160.666666666664</v>
      </c>
    </row>
    <row r="2080" spans="1:21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2"/>
        <v>1.3120499999999999</v>
      </c>
      <c r="P2080" s="6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>
        <v>1</v>
      </c>
      <c r="T2080" s="11">
        <f t="shared" si="196"/>
        <v>42692.563159722216</v>
      </c>
      <c r="U2080" s="11">
        <f t="shared" si="197"/>
        <v>42722.563159722216</v>
      </c>
    </row>
    <row r="2081" spans="1:21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2"/>
        <v>2.8816999999999999</v>
      </c>
      <c r="P2081" s="6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>
        <v>1</v>
      </c>
      <c r="T2081" s="11">
        <f t="shared" si="196"/>
        <v>42150.502233796295</v>
      </c>
      <c r="U2081" s="11">
        <f t="shared" si="197"/>
        <v>42180.583333333336</v>
      </c>
    </row>
    <row r="2082" spans="1:21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2"/>
        <v>5.0780000000000003</v>
      </c>
      <c r="P2082" s="6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>
        <v>1</v>
      </c>
      <c r="T2082" s="11">
        <f t="shared" si="196"/>
        <v>42289.748842592591</v>
      </c>
      <c r="U2082" s="11">
        <f t="shared" si="197"/>
        <v>42319.790509259255</v>
      </c>
    </row>
    <row r="2083" spans="1:21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2"/>
        <v>1.1457142857142857</v>
      </c>
      <c r="P2083" s="6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>
        <v>1</v>
      </c>
      <c r="T2083" s="11">
        <f t="shared" si="196"/>
        <v>41003.948553240742</v>
      </c>
      <c r="U2083" s="11">
        <f t="shared" si="197"/>
        <v>41044.999305555553</v>
      </c>
    </row>
    <row r="2084" spans="1:21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2"/>
        <v>1.1073333333333333</v>
      </c>
      <c r="P2084" s="6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>
        <v>1</v>
      </c>
      <c r="T2084" s="11">
        <f t="shared" si="196"/>
        <v>40810.911990740737</v>
      </c>
      <c r="U2084" s="11">
        <f t="shared" si="197"/>
        <v>40870.953657407401</v>
      </c>
    </row>
    <row r="2085" spans="1:21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2"/>
        <v>1.1333333333333333</v>
      </c>
      <c r="P2085" s="6">
        <f t="shared" si="193"/>
        <v>34</v>
      </c>
      <c r="Q2085" t="str">
        <f t="shared" si="194"/>
        <v>music</v>
      </c>
      <c r="R2085" t="str">
        <f t="shared" si="195"/>
        <v>indie rock</v>
      </c>
      <c r="S2085">
        <v>1</v>
      </c>
      <c r="T2085" s="11">
        <f t="shared" si="196"/>
        <v>41034.513831018514</v>
      </c>
      <c r="U2085" s="11">
        <f t="shared" si="197"/>
        <v>41064.513831018514</v>
      </c>
    </row>
    <row r="2086" spans="1:21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2"/>
        <v>1.0833333333333333</v>
      </c>
      <c r="P2086" s="6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>
        <v>1</v>
      </c>
      <c r="T2086" s="11">
        <f t="shared" si="196"/>
        <v>41731.624791666662</v>
      </c>
      <c r="U2086" s="11">
        <f t="shared" si="197"/>
        <v>41763.082638888889</v>
      </c>
    </row>
    <row r="2087" spans="1:21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2"/>
        <v>1.2353333333333334</v>
      </c>
      <c r="P2087" s="6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>
        <v>1</v>
      </c>
      <c r="T2087" s="11">
        <f t="shared" si="196"/>
        <v>41075.627164351848</v>
      </c>
      <c r="U2087" s="11">
        <f t="shared" si="197"/>
        <v>41105.627164351848</v>
      </c>
    </row>
    <row r="2088" spans="1:21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2"/>
        <v>1.0069999999999999</v>
      </c>
      <c r="P2088" s="6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>
        <v>1</v>
      </c>
      <c r="T2088" s="11">
        <f t="shared" si="196"/>
        <v>40860.462175925924</v>
      </c>
      <c r="U2088" s="11">
        <f t="shared" si="197"/>
        <v>40890.999305555553</v>
      </c>
    </row>
    <row r="2089" spans="1:21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2"/>
        <v>1.0353333333333334</v>
      </c>
      <c r="P2089" s="6">
        <f t="shared" si="193"/>
        <v>62.12</v>
      </c>
      <c r="Q2089" t="str">
        <f t="shared" si="194"/>
        <v>music</v>
      </c>
      <c r="R2089" t="str">
        <f t="shared" si="195"/>
        <v>indie rock</v>
      </c>
      <c r="S2089">
        <v>1</v>
      </c>
      <c r="T2089" s="11">
        <f t="shared" si="196"/>
        <v>40763.996041666665</v>
      </c>
      <c r="U2089" s="11">
        <f t="shared" si="197"/>
        <v>40793.996041666665</v>
      </c>
    </row>
    <row r="2090" spans="1:21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2"/>
        <v>1.1551066666666667</v>
      </c>
      <c r="P2090" s="6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>
        <v>1</v>
      </c>
      <c r="T2090" s="11">
        <f t="shared" si="196"/>
        <v>40395.506388888884</v>
      </c>
      <c r="U2090" s="11">
        <f t="shared" si="197"/>
        <v>40431.957638888889</v>
      </c>
    </row>
    <row r="2091" spans="1:21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2"/>
        <v>1.2040040000000001</v>
      </c>
      <c r="P2091" s="6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>
        <v>1</v>
      </c>
      <c r="T2091" s="11">
        <f t="shared" si="196"/>
        <v>41452.867986111109</v>
      </c>
      <c r="U2091" s="11">
        <f t="shared" si="197"/>
        <v>41487.867986111109</v>
      </c>
    </row>
    <row r="2092" spans="1:21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2"/>
        <v>1.1504037499999999</v>
      </c>
      <c r="P2092" s="6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>
        <v>1</v>
      </c>
      <c r="T2092" s="11">
        <f t="shared" si="196"/>
        <v>41299.173090277778</v>
      </c>
      <c r="U2092" s="11">
        <f t="shared" si="197"/>
        <v>41329.173090277778</v>
      </c>
    </row>
    <row r="2093" spans="1:21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2"/>
        <v>1.2046777777777777</v>
      </c>
      <c r="P2093" s="6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>
        <v>1</v>
      </c>
      <c r="T2093" s="11">
        <f t="shared" si="196"/>
        <v>40555.114328703698</v>
      </c>
      <c r="U2093" s="11">
        <f t="shared" si="197"/>
        <v>40603.625</v>
      </c>
    </row>
    <row r="2094" spans="1:21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2"/>
        <v>1.0128333333333333</v>
      </c>
      <c r="P2094" s="6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>
        <v>1</v>
      </c>
      <c r="T2094" s="11">
        <f t="shared" si="196"/>
        <v>40763.499212962961</v>
      </c>
      <c r="U2094" s="11">
        <f t="shared" si="197"/>
        <v>40823.499212962961</v>
      </c>
    </row>
    <row r="2095" spans="1:21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2"/>
        <v>1.0246666666666666</v>
      </c>
      <c r="P2095" s="6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>
        <v>1</v>
      </c>
      <c r="T2095" s="11">
        <f t="shared" si="196"/>
        <v>41205.646203703705</v>
      </c>
      <c r="U2095" s="11">
        <f t="shared" si="197"/>
        <v>41265.68787037037</v>
      </c>
    </row>
    <row r="2096" spans="1:21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2"/>
        <v>1.2054285714285715</v>
      </c>
      <c r="P2096" s="6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>
        <v>1</v>
      </c>
      <c r="T2096" s="11">
        <f t="shared" si="196"/>
        <v>40938.811689814815</v>
      </c>
      <c r="U2096" s="11">
        <f t="shared" si="197"/>
        <v>40972.916666666664</v>
      </c>
    </row>
    <row r="2097" spans="1:21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2"/>
        <v>1</v>
      </c>
      <c r="P2097" s="6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>
        <v>1</v>
      </c>
      <c r="T2097" s="11">
        <f t="shared" si="196"/>
        <v>40758.525150462956</v>
      </c>
      <c r="U2097" s="11">
        <f t="shared" si="197"/>
        <v>40818.525150462956</v>
      </c>
    </row>
    <row r="2098" spans="1:21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2"/>
        <v>1.0166666666666666</v>
      </c>
      <c r="P2098" s="6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>
        <v>1</v>
      </c>
      <c r="T2098" s="11">
        <f t="shared" si="196"/>
        <v>41192.550173611111</v>
      </c>
      <c r="U2098" s="11">
        <f t="shared" si="197"/>
        <v>41207.957638888889</v>
      </c>
    </row>
    <row r="2099" spans="1:21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2"/>
        <v>1</v>
      </c>
      <c r="P2099" s="6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>
        <v>1</v>
      </c>
      <c r="T2099" s="11">
        <f t="shared" si="196"/>
        <v>40818.376562499994</v>
      </c>
      <c r="U2099" s="11">
        <f t="shared" si="197"/>
        <v>40878.418229166666</v>
      </c>
    </row>
    <row r="2100" spans="1:21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2"/>
        <v>1.0033333333333334</v>
      </c>
      <c r="P2100" s="6">
        <f t="shared" si="193"/>
        <v>188.125</v>
      </c>
      <c r="Q2100" t="str">
        <f t="shared" si="194"/>
        <v>music</v>
      </c>
      <c r="R2100" t="str">
        <f t="shared" si="195"/>
        <v>indie rock</v>
      </c>
      <c r="S2100">
        <v>1</v>
      </c>
      <c r="T2100" s="11">
        <f t="shared" si="196"/>
        <v>40945.905497685184</v>
      </c>
      <c r="U2100" s="11">
        <f t="shared" si="197"/>
        <v>40975.905497685184</v>
      </c>
    </row>
    <row r="2101" spans="1:21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2"/>
        <v>1.3236666666666668</v>
      </c>
      <c r="P2101" s="6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>
        <v>1</v>
      </c>
      <c r="T2101" s="11">
        <f t="shared" si="196"/>
        <v>42173.53800925926</v>
      </c>
      <c r="U2101" s="11">
        <f t="shared" si="197"/>
        <v>42186.944444444445</v>
      </c>
    </row>
    <row r="2102" spans="1:21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2"/>
        <v>1.3666666666666667</v>
      </c>
      <c r="P2102" s="6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>
        <v>1</v>
      </c>
      <c r="T2102" s="11">
        <f t="shared" si="196"/>
        <v>41074.62663194444</v>
      </c>
      <c r="U2102" s="11">
        <f t="shared" si="197"/>
        <v>41089.957638888889</v>
      </c>
    </row>
    <row r="2103" spans="1:21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2"/>
        <v>1.1325000000000001</v>
      </c>
      <c r="P2103" s="6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>
        <v>1</v>
      </c>
      <c r="T2103" s="11">
        <f t="shared" si="196"/>
        <v>40891.941134259258</v>
      </c>
      <c r="U2103" s="11">
        <f t="shared" si="197"/>
        <v>40951.941134259258</v>
      </c>
    </row>
    <row r="2104" spans="1:21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2"/>
        <v>1.36</v>
      </c>
      <c r="P2104" s="6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>
        <v>1</v>
      </c>
      <c r="T2104" s="11">
        <f t="shared" si="196"/>
        <v>40638.660277777773</v>
      </c>
      <c r="U2104" s="11">
        <f t="shared" si="197"/>
        <v>40668.660277777773</v>
      </c>
    </row>
    <row r="2105" spans="1:21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2"/>
        <v>1.4612318374694613</v>
      </c>
      <c r="P2105" s="6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>
        <v>1</v>
      </c>
      <c r="T2105" s="11">
        <f t="shared" si="196"/>
        <v>41192.546608796292</v>
      </c>
      <c r="U2105" s="11">
        <f t="shared" si="197"/>
        <v>41222.588275462964</v>
      </c>
    </row>
    <row r="2106" spans="1:21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2"/>
        <v>1.2949999999999999</v>
      </c>
      <c r="P2106" s="6">
        <f t="shared" si="193"/>
        <v>28</v>
      </c>
      <c r="Q2106" t="str">
        <f t="shared" si="194"/>
        <v>music</v>
      </c>
      <c r="R2106" t="str">
        <f t="shared" si="195"/>
        <v>indie rock</v>
      </c>
      <c r="S2106">
        <v>1</v>
      </c>
      <c r="T2106" s="11">
        <f t="shared" si="196"/>
        <v>41393.86613425926</v>
      </c>
      <c r="U2106" s="11">
        <f t="shared" si="197"/>
        <v>41424.791666666664</v>
      </c>
    </row>
    <row r="2107" spans="1:21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2"/>
        <v>2.54</v>
      </c>
      <c r="P2107" s="6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>
        <v>1</v>
      </c>
      <c r="T2107" s="11">
        <f t="shared" si="196"/>
        <v>41951.580474537033</v>
      </c>
      <c r="U2107" s="11">
        <f t="shared" si="197"/>
        <v>41963.958333333336</v>
      </c>
    </row>
    <row r="2108" spans="1:21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2"/>
        <v>1.0704545454545455</v>
      </c>
      <c r="P2108" s="6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>
        <v>1</v>
      </c>
      <c r="T2108" s="11">
        <f t="shared" si="196"/>
        <v>41270.006643518514</v>
      </c>
      <c r="U2108" s="11">
        <f t="shared" si="197"/>
        <v>41300.006643518514</v>
      </c>
    </row>
    <row r="2109" spans="1:21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2"/>
        <v>1.0773299999999999</v>
      </c>
      <c r="P2109" s="6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>
        <v>1</v>
      </c>
      <c r="T2109" s="11">
        <f t="shared" si="196"/>
        <v>41934.502233796295</v>
      </c>
      <c r="U2109" s="11">
        <f t="shared" si="197"/>
        <v>41955.543900462959</v>
      </c>
    </row>
    <row r="2110" spans="1:21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2"/>
        <v>1.0731250000000001</v>
      </c>
      <c r="P2110" s="6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>
        <v>1</v>
      </c>
      <c r="T2110" s="11">
        <f t="shared" si="196"/>
        <v>41134.967361111107</v>
      </c>
      <c r="U2110" s="11">
        <f t="shared" si="197"/>
        <v>41161.954861111109</v>
      </c>
    </row>
    <row r="2111" spans="1:21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2"/>
        <v>1.06525</v>
      </c>
      <c r="P2111" s="6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>
        <v>1</v>
      </c>
      <c r="T2111" s="11">
        <f t="shared" si="196"/>
        <v>42160.500196759262</v>
      </c>
      <c r="U2111" s="11">
        <f t="shared" si="197"/>
        <v>42190.500196759262</v>
      </c>
    </row>
    <row r="2112" spans="1:21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2"/>
        <v>1.0035000000000001</v>
      </c>
      <c r="P2112" s="6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>
        <v>1</v>
      </c>
      <c r="T2112" s="11">
        <f t="shared" si="196"/>
        <v>41759.462604166663</v>
      </c>
      <c r="U2112" s="11">
        <f t="shared" si="197"/>
        <v>41786.999305555553</v>
      </c>
    </row>
    <row r="2113" spans="1:21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2"/>
        <v>1.0649999999999999</v>
      </c>
      <c r="P2113" s="6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>
        <v>1</v>
      </c>
      <c r="T2113" s="11">
        <f t="shared" si="196"/>
        <v>40702.988715277774</v>
      </c>
      <c r="U2113" s="11">
        <f t="shared" si="197"/>
        <v>40769.833333333328</v>
      </c>
    </row>
    <row r="2114" spans="1:21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2"/>
        <v>1</v>
      </c>
      <c r="P2114" s="6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>
        <v>1</v>
      </c>
      <c r="T2114" s="11">
        <f t="shared" si="196"/>
        <v>41365.719826388886</v>
      </c>
      <c r="U2114" s="11">
        <f t="shared" si="197"/>
        <v>41379.719826388886</v>
      </c>
    </row>
    <row r="2115" spans="1:21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98">E2115/D2115</f>
        <v>1.0485714285714285</v>
      </c>
      <c r="P2115" s="6">
        <f t="shared" ref="P2115:P2178" si="199">E2115/L2115</f>
        <v>68.598130841121488</v>
      </c>
      <c r="Q2115" t="str">
        <f t="shared" ref="Q2115:Q2178" si="200">LEFT(N2115,FIND("/",N2115)-1)</f>
        <v>music</v>
      </c>
      <c r="R2115" t="str">
        <f t="shared" ref="R2115:R2178" si="201">RIGHT(N2115,LEN(N2115)-FIND("/",N2115))</f>
        <v>indie rock</v>
      </c>
      <c r="S2115">
        <v>1</v>
      </c>
      <c r="T2115" s="11">
        <f t="shared" ref="T2115:T2178" si="202">(((J2115/60)/60)/24)+DATE(1970,1,1)+(-5/24)</f>
        <v>41870.657129629624</v>
      </c>
      <c r="U2115" s="11">
        <f t="shared" ref="U2115:U2178" si="203">(((I2115/60)/60)/24)+DATE(1970,1,1)+(-5/24)</f>
        <v>41905.657129629624</v>
      </c>
    </row>
    <row r="2116" spans="1:21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98"/>
        <v>1.0469999999999999</v>
      </c>
      <c r="P2116" s="6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>
        <v>1</v>
      </c>
      <c r="T2116" s="11">
        <f t="shared" si="202"/>
        <v>40458.607291666667</v>
      </c>
      <c r="U2116" s="11">
        <f t="shared" si="203"/>
        <v>40520.999305555553</v>
      </c>
    </row>
    <row r="2117" spans="1:21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98"/>
        <v>2.2566666666666668</v>
      </c>
      <c r="P2117" s="6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>
        <v>1</v>
      </c>
      <c r="T2117" s="11">
        <f t="shared" si="202"/>
        <v>40563.872696759259</v>
      </c>
      <c r="U2117" s="11">
        <f t="shared" si="203"/>
        <v>40593.872696759259</v>
      </c>
    </row>
    <row r="2118" spans="1:21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98"/>
        <v>1.0090416666666666</v>
      </c>
      <c r="P2118" s="6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>
        <v>1</v>
      </c>
      <c r="T2118" s="11">
        <f t="shared" si="202"/>
        <v>41136.569479166668</v>
      </c>
      <c r="U2118" s="11">
        <f t="shared" si="203"/>
        <v>41184.569479166668</v>
      </c>
    </row>
    <row r="2119" spans="1:21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98"/>
        <v>1.4775</v>
      </c>
      <c r="P2119" s="6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>
        <v>1</v>
      </c>
      <c r="T2119" s="11">
        <f t="shared" si="202"/>
        <v>42289.851261574069</v>
      </c>
      <c r="U2119" s="11">
        <f t="shared" si="203"/>
        <v>42303.999305555553</v>
      </c>
    </row>
    <row r="2120" spans="1:21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98"/>
        <v>1.3461099999999999</v>
      </c>
      <c r="P2120" s="6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>
        <v>1</v>
      </c>
      <c r="T2120" s="11">
        <f t="shared" si="202"/>
        <v>40718.631203703699</v>
      </c>
      <c r="U2120" s="11">
        <f t="shared" si="203"/>
        <v>40748.631203703699</v>
      </c>
    </row>
    <row r="2121" spans="1:21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98"/>
        <v>1.0075000000000001</v>
      </c>
      <c r="P2121" s="6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>
        <v>1</v>
      </c>
      <c r="T2121" s="11">
        <f t="shared" si="202"/>
        <v>41106.921817129631</v>
      </c>
      <c r="U2121" s="11">
        <f t="shared" si="203"/>
        <v>41136.921817129631</v>
      </c>
    </row>
    <row r="2122" spans="1:21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98"/>
        <v>1.00880375</v>
      </c>
      <c r="P2122" s="6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>
        <v>1</v>
      </c>
      <c r="T2122" s="11">
        <f t="shared" si="202"/>
        <v>41591.756203703699</v>
      </c>
      <c r="U2122" s="11">
        <f t="shared" si="203"/>
        <v>41640.756203703699</v>
      </c>
    </row>
    <row r="2123" spans="1:21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98"/>
        <v>5.6800000000000002E-3</v>
      </c>
      <c r="P2123" s="6">
        <f t="shared" si="199"/>
        <v>28.4</v>
      </c>
      <c r="Q2123" t="str">
        <f t="shared" si="200"/>
        <v>games</v>
      </c>
      <c r="R2123" t="str">
        <f t="shared" si="201"/>
        <v>video games</v>
      </c>
      <c r="S2123">
        <v>1</v>
      </c>
      <c r="T2123" s="11">
        <f t="shared" si="202"/>
        <v>42716.534120370365</v>
      </c>
      <c r="U2123" s="11">
        <f t="shared" si="203"/>
        <v>42746.534120370365</v>
      </c>
    </row>
    <row r="2124" spans="1:21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98"/>
        <v>3.875E-3</v>
      </c>
      <c r="P2124" s="6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>
        <v>1</v>
      </c>
      <c r="T2124" s="11">
        <f t="shared" si="202"/>
        <v>42712.092233796291</v>
      </c>
      <c r="U2124" s="11">
        <f t="shared" si="203"/>
        <v>42742.092233796291</v>
      </c>
    </row>
    <row r="2125" spans="1:21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98"/>
        <v>0.1</v>
      </c>
      <c r="P2125" s="6">
        <f t="shared" si="199"/>
        <v>10</v>
      </c>
      <c r="Q2125" t="str">
        <f t="shared" si="200"/>
        <v>games</v>
      </c>
      <c r="R2125" t="str">
        <f t="shared" si="201"/>
        <v>video games</v>
      </c>
      <c r="S2125">
        <v>1</v>
      </c>
      <c r="T2125" s="11">
        <f t="shared" si="202"/>
        <v>40198.216516203705</v>
      </c>
      <c r="U2125" s="11">
        <f t="shared" si="203"/>
        <v>40252.082638888889</v>
      </c>
    </row>
    <row r="2126" spans="1:21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98"/>
        <v>0.10454545454545454</v>
      </c>
      <c r="P2126" s="6">
        <f t="shared" si="199"/>
        <v>23</v>
      </c>
      <c r="Q2126" t="str">
        <f t="shared" si="200"/>
        <v>games</v>
      </c>
      <c r="R2126" t="str">
        <f t="shared" si="201"/>
        <v>video games</v>
      </c>
      <c r="S2126">
        <v>1</v>
      </c>
      <c r="T2126" s="11">
        <f t="shared" si="202"/>
        <v>40463.819849537031</v>
      </c>
      <c r="U2126" s="11">
        <f t="shared" si="203"/>
        <v>40512</v>
      </c>
    </row>
    <row r="2127" spans="1:21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98"/>
        <v>1.4200000000000001E-2</v>
      </c>
      <c r="P2127" s="6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>
        <v>1</v>
      </c>
      <c r="T2127" s="11">
        <f t="shared" si="202"/>
        <v>42190.815196759257</v>
      </c>
      <c r="U2127" s="11">
        <f t="shared" si="203"/>
        <v>42220.815196759257</v>
      </c>
    </row>
    <row r="2128" spans="1:21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98"/>
        <v>5.0000000000000001E-4</v>
      </c>
      <c r="P2128" s="6">
        <f t="shared" si="199"/>
        <v>5</v>
      </c>
      <c r="Q2128" t="str">
        <f t="shared" si="200"/>
        <v>games</v>
      </c>
      <c r="R2128" t="str">
        <f t="shared" si="201"/>
        <v>video games</v>
      </c>
      <c r="S2128">
        <v>1</v>
      </c>
      <c r="T2128" s="11">
        <f t="shared" si="202"/>
        <v>41951.76489583333</v>
      </c>
      <c r="U2128" s="11">
        <f t="shared" si="203"/>
        <v>41981.76489583333</v>
      </c>
    </row>
    <row r="2129" spans="1:21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98"/>
        <v>0.28842857142857142</v>
      </c>
      <c r="P2129" s="6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>
        <v>1</v>
      </c>
      <c r="T2129" s="11">
        <f t="shared" si="202"/>
        <v>42045.297025462954</v>
      </c>
      <c r="U2129" s="11">
        <f t="shared" si="203"/>
        <v>42075.255358796298</v>
      </c>
    </row>
    <row r="2130" spans="1:21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98"/>
        <v>1.6666666666666668E-3</v>
      </c>
      <c r="P2130" s="6">
        <f t="shared" si="199"/>
        <v>25</v>
      </c>
      <c r="Q2130" t="str">
        <f t="shared" si="200"/>
        <v>games</v>
      </c>
      <c r="R2130" t="str">
        <f t="shared" si="201"/>
        <v>video games</v>
      </c>
      <c r="S2130">
        <v>1</v>
      </c>
      <c r="T2130" s="11">
        <f t="shared" si="202"/>
        <v>41843.564456018517</v>
      </c>
      <c r="U2130" s="11">
        <f t="shared" si="203"/>
        <v>41903.564456018517</v>
      </c>
    </row>
    <row r="2131" spans="1:21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98"/>
        <v>0.11799999999999999</v>
      </c>
      <c r="P2131" s="6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>
        <v>1</v>
      </c>
      <c r="T2131" s="11">
        <f t="shared" si="202"/>
        <v>42408.815972222219</v>
      </c>
      <c r="U2131" s="11">
        <f t="shared" si="203"/>
        <v>42438.815972222219</v>
      </c>
    </row>
    <row r="2132" spans="1:21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98"/>
        <v>2.0238095238095236E-3</v>
      </c>
      <c r="P2132" s="6">
        <f t="shared" si="199"/>
        <v>21.25</v>
      </c>
      <c r="Q2132" t="str">
        <f t="shared" si="200"/>
        <v>games</v>
      </c>
      <c r="R2132" t="str">
        <f t="shared" si="201"/>
        <v>video games</v>
      </c>
      <c r="S2132">
        <v>1</v>
      </c>
      <c r="T2132" s="11">
        <f t="shared" si="202"/>
        <v>41831.87804398148</v>
      </c>
      <c r="U2132" s="11">
        <f t="shared" si="203"/>
        <v>41866.87804398148</v>
      </c>
    </row>
    <row r="2133" spans="1:21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98"/>
        <v>0.05</v>
      </c>
      <c r="P2133" s="6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>
        <v>1</v>
      </c>
      <c r="T2133" s="11">
        <f t="shared" si="202"/>
        <v>42166.998738425922</v>
      </c>
      <c r="U2133" s="11">
        <f t="shared" si="203"/>
        <v>42196.998738425922</v>
      </c>
    </row>
    <row r="2134" spans="1:21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98"/>
        <v>2.1129899999999997E-2</v>
      </c>
      <c r="P2134" s="6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>
        <v>1</v>
      </c>
      <c r="T2134" s="11">
        <f t="shared" si="202"/>
        <v>41643.27884259259</v>
      </c>
      <c r="U2134" s="11">
        <f t="shared" si="203"/>
        <v>41673.27884259259</v>
      </c>
    </row>
    <row r="2135" spans="1:21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98"/>
        <v>1.6E-2</v>
      </c>
      <c r="P2135" s="6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>
        <v>1</v>
      </c>
      <c r="T2135" s="11">
        <f t="shared" si="202"/>
        <v>40618.888877314814</v>
      </c>
      <c r="U2135" s="11">
        <f t="shared" si="203"/>
        <v>40657.082638888889</v>
      </c>
    </row>
    <row r="2136" spans="1:21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98"/>
        <v>1.7333333333333333E-2</v>
      </c>
      <c r="P2136" s="6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>
        <v>1</v>
      </c>
      <c r="T2136" s="11">
        <f t="shared" si="202"/>
        <v>41361.678136574068</v>
      </c>
      <c r="U2136" s="11">
        <f t="shared" si="203"/>
        <v>41391.678136574068</v>
      </c>
    </row>
    <row r="2137" spans="1:21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98"/>
        <v>9.5600000000000004E-2</v>
      </c>
      <c r="P2137" s="6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>
        <v>1</v>
      </c>
      <c r="T2137" s="11">
        <f t="shared" si="202"/>
        <v>41156.755011574067</v>
      </c>
      <c r="U2137" s="11">
        <f t="shared" si="203"/>
        <v>41186.755011574067</v>
      </c>
    </row>
    <row r="2138" spans="1:21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98"/>
        <v>5.9612499999999998E-4</v>
      </c>
      <c r="P2138" s="6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>
        <v>1</v>
      </c>
      <c r="T2138" s="11">
        <f t="shared" si="202"/>
        <v>41536.300763888888</v>
      </c>
      <c r="U2138" s="11">
        <f t="shared" si="203"/>
        <v>41566.300763888888</v>
      </c>
    </row>
    <row r="2139" spans="1:21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98"/>
        <v>0.28405999999999998</v>
      </c>
      <c r="P2139" s="6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>
        <v>1</v>
      </c>
      <c r="T2139" s="11">
        <f t="shared" si="202"/>
        <v>41948.562835648147</v>
      </c>
      <c r="U2139" s="11">
        <f t="shared" si="203"/>
        <v>41978.562835648147</v>
      </c>
    </row>
    <row r="2140" spans="1:21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98"/>
        <v>0.128</v>
      </c>
      <c r="P2140" s="6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>
        <v>1</v>
      </c>
      <c r="T2140" s="11">
        <f t="shared" si="202"/>
        <v>41556.804849537039</v>
      </c>
      <c r="U2140" s="11">
        <f t="shared" si="203"/>
        <v>41586.846516203703</v>
      </c>
    </row>
    <row r="2141" spans="1:21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98"/>
        <v>5.4199999999999998E-2</v>
      </c>
      <c r="P2141" s="6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>
        <v>1</v>
      </c>
      <c r="T2141" s="11">
        <f t="shared" si="202"/>
        <v>42647.541759259257</v>
      </c>
      <c r="U2141" s="11">
        <f t="shared" si="203"/>
        <v>42677.541759259257</v>
      </c>
    </row>
    <row r="2142" spans="1:21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98"/>
        <v>1.1199999999999999E-3</v>
      </c>
      <c r="P2142" s="6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>
        <v>1</v>
      </c>
      <c r="T2142" s="11">
        <f t="shared" si="202"/>
        <v>41255.625277777777</v>
      </c>
      <c r="U2142" s="11">
        <f t="shared" si="203"/>
        <v>41285.625277777777</v>
      </c>
    </row>
    <row r="2143" spans="1:21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98"/>
        <v>0</v>
      </c>
      <c r="P2143" s="6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>
        <v>1</v>
      </c>
      <c r="T2143" s="11">
        <f t="shared" si="202"/>
        <v>41927.027303240735</v>
      </c>
      <c r="U2143" s="11">
        <f t="shared" si="203"/>
        <v>41957.068969907406</v>
      </c>
    </row>
    <row r="2144" spans="1:21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98"/>
        <v>5.7238095238095241E-2</v>
      </c>
      <c r="P2144" s="6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>
        <v>1</v>
      </c>
      <c r="T2144" s="11">
        <f t="shared" si="202"/>
        <v>42340.493171296293</v>
      </c>
      <c r="U2144" s="11">
        <f t="shared" si="203"/>
        <v>42368.493171296293</v>
      </c>
    </row>
    <row r="2145" spans="1:21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98"/>
        <v>0.1125</v>
      </c>
      <c r="P2145" s="6">
        <f t="shared" si="199"/>
        <v>45</v>
      </c>
      <c r="Q2145" t="str">
        <f t="shared" si="200"/>
        <v>games</v>
      </c>
      <c r="R2145" t="str">
        <f t="shared" si="201"/>
        <v>video games</v>
      </c>
      <c r="S2145">
        <v>1</v>
      </c>
      <c r="T2145" s="11">
        <f t="shared" si="202"/>
        <v>40332.678379629629</v>
      </c>
      <c r="U2145" s="11">
        <f t="shared" si="203"/>
        <v>40380.583333333328</v>
      </c>
    </row>
    <row r="2146" spans="1:21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98"/>
        <v>1.7098591549295775E-2</v>
      </c>
      <c r="P2146" s="6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>
        <v>1</v>
      </c>
      <c r="T2146" s="11">
        <f t="shared" si="202"/>
        <v>41499.338425925926</v>
      </c>
      <c r="U2146" s="11">
        <f t="shared" si="203"/>
        <v>41531.338425925926</v>
      </c>
    </row>
    <row r="2147" spans="1:21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98"/>
        <v>0.30433333333333334</v>
      </c>
      <c r="P2147" s="6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>
        <v>1</v>
      </c>
      <c r="T2147" s="11">
        <f t="shared" si="202"/>
        <v>41575.029097222221</v>
      </c>
      <c r="U2147" s="11">
        <f t="shared" si="203"/>
        <v>41605.070763888885</v>
      </c>
    </row>
    <row r="2148" spans="1:21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98"/>
        <v>2.0000000000000001E-4</v>
      </c>
      <c r="P2148" s="6">
        <f t="shared" si="199"/>
        <v>1</v>
      </c>
      <c r="Q2148" t="str">
        <f t="shared" si="200"/>
        <v>games</v>
      </c>
      <c r="R2148" t="str">
        <f t="shared" si="201"/>
        <v>video games</v>
      </c>
      <c r="S2148">
        <v>1</v>
      </c>
      <c r="T2148" s="11">
        <f t="shared" si="202"/>
        <v>42397.471180555549</v>
      </c>
      <c r="U2148" s="11">
        <f t="shared" si="203"/>
        <v>42411.471180555549</v>
      </c>
    </row>
    <row r="2149" spans="1:21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98"/>
        <v>6.9641025641025639E-3</v>
      </c>
      <c r="P2149" s="6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>
        <v>1</v>
      </c>
      <c r="T2149" s="11">
        <f t="shared" si="202"/>
        <v>41927.087361111109</v>
      </c>
      <c r="U2149" s="11">
        <f t="shared" si="203"/>
        <v>41959.129027777781</v>
      </c>
    </row>
    <row r="2150" spans="1:21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98"/>
        <v>0.02</v>
      </c>
      <c r="P2150" s="6">
        <f t="shared" si="199"/>
        <v>1</v>
      </c>
      <c r="Q2150" t="str">
        <f t="shared" si="200"/>
        <v>games</v>
      </c>
      <c r="R2150" t="str">
        <f t="shared" si="201"/>
        <v>video games</v>
      </c>
      <c r="S2150">
        <v>1</v>
      </c>
      <c r="T2150" s="11">
        <f t="shared" si="202"/>
        <v>42066.525254629632</v>
      </c>
      <c r="U2150" s="11">
        <f t="shared" si="203"/>
        <v>42096.483587962961</v>
      </c>
    </row>
    <row r="2151" spans="1:21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98"/>
        <v>0</v>
      </c>
      <c r="P2151" s="6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>
        <v>1</v>
      </c>
      <c r="T2151" s="11">
        <f t="shared" si="202"/>
        <v>40354.816620370366</v>
      </c>
      <c r="U2151" s="11">
        <f t="shared" si="203"/>
        <v>40389.791666666664</v>
      </c>
    </row>
    <row r="2152" spans="1:21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98"/>
        <v>8.0999999999999996E-3</v>
      </c>
      <c r="P2152" s="6">
        <f t="shared" si="199"/>
        <v>101.25</v>
      </c>
      <c r="Q2152" t="str">
        <f t="shared" si="200"/>
        <v>games</v>
      </c>
      <c r="R2152" t="str">
        <f t="shared" si="201"/>
        <v>video games</v>
      </c>
      <c r="S2152">
        <v>1</v>
      </c>
      <c r="T2152" s="11">
        <f t="shared" si="202"/>
        <v>42534.076377314814</v>
      </c>
      <c r="U2152" s="11">
        <f t="shared" si="203"/>
        <v>42564.076377314814</v>
      </c>
    </row>
    <row r="2153" spans="1:21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98"/>
        <v>2.6222222222222224E-3</v>
      </c>
      <c r="P2153" s="6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>
        <v>1</v>
      </c>
      <c r="T2153" s="11">
        <f t="shared" si="202"/>
        <v>42520.639050925929</v>
      </c>
      <c r="U2153" s="11">
        <f t="shared" si="203"/>
        <v>42550.639050925929</v>
      </c>
    </row>
    <row r="2154" spans="1:21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98"/>
        <v>1.6666666666666668E-3</v>
      </c>
      <c r="P2154" s="6">
        <f t="shared" si="199"/>
        <v>12.5</v>
      </c>
      <c r="Q2154" t="str">
        <f t="shared" si="200"/>
        <v>games</v>
      </c>
      <c r="R2154" t="str">
        <f t="shared" si="201"/>
        <v>video games</v>
      </c>
      <c r="S2154">
        <v>1</v>
      </c>
      <c r="T2154" s="11">
        <f t="shared" si="202"/>
        <v>41683.62394675926</v>
      </c>
      <c r="U2154" s="11">
        <f t="shared" si="203"/>
        <v>41713.582280092589</v>
      </c>
    </row>
    <row r="2155" spans="1:21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98"/>
        <v>9.1244548809124457E-5</v>
      </c>
      <c r="P2155" s="6">
        <f t="shared" si="199"/>
        <v>8.5</v>
      </c>
      <c r="Q2155" t="str">
        <f t="shared" si="200"/>
        <v>games</v>
      </c>
      <c r="R2155" t="str">
        <f t="shared" si="201"/>
        <v>video games</v>
      </c>
      <c r="S2155">
        <v>1</v>
      </c>
      <c r="T2155" s="11">
        <f t="shared" si="202"/>
        <v>41974.702754629623</v>
      </c>
      <c r="U2155" s="11">
        <f t="shared" si="203"/>
        <v>42014.124305555553</v>
      </c>
    </row>
    <row r="2156" spans="1:21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98"/>
        <v>8.0000000000000002E-3</v>
      </c>
      <c r="P2156" s="6">
        <f t="shared" si="199"/>
        <v>1</v>
      </c>
      <c r="Q2156" t="str">
        <f t="shared" si="200"/>
        <v>games</v>
      </c>
      <c r="R2156" t="str">
        <f t="shared" si="201"/>
        <v>video games</v>
      </c>
      <c r="S2156">
        <v>1</v>
      </c>
      <c r="T2156" s="11">
        <f t="shared" si="202"/>
        <v>41647.42392361111</v>
      </c>
      <c r="U2156" s="11">
        <f t="shared" si="203"/>
        <v>41667.42392361111</v>
      </c>
    </row>
    <row r="2157" spans="1:21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98"/>
        <v>2.3E-2</v>
      </c>
      <c r="P2157" s="6">
        <f t="shared" si="199"/>
        <v>23</v>
      </c>
      <c r="Q2157" t="str">
        <f t="shared" si="200"/>
        <v>games</v>
      </c>
      <c r="R2157" t="str">
        <f t="shared" si="201"/>
        <v>video games</v>
      </c>
      <c r="S2157">
        <v>1</v>
      </c>
      <c r="T2157" s="11">
        <f t="shared" si="202"/>
        <v>42430.539178240739</v>
      </c>
      <c r="U2157" s="11">
        <f t="shared" si="203"/>
        <v>42460.497511574074</v>
      </c>
    </row>
    <row r="2158" spans="1:21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98"/>
        <v>2.6660714285714284E-2</v>
      </c>
      <c r="P2158" s="6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>
        <v>1</v>
      </c>
      <c r="T2158" s="11">
        <f t="shared" si="202"/>
        <v>41488.645902777775</v>
      </c>
      <c r="U2158" s="11">
        <f t="shared" si="203"/>
        <v>41533.645902777775</v>
      </c>
    </row>
    <row r="2159" spans="1:21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98"/>
        <v>0.28192</v>
      </c>
      <c r="P2159" s="6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>
        <v>1</v>
      </c>
      <c r="T2159" s="11">
        <f t="shared" si="202"/>
        <v>42694.772951388884</v>
      </c>
      <c r="U2159" s="11">
        <f t="shared" si="203"/>
        <v>42727.124305555553</v>
      </c>
    </row>
    <row r="2160" spans="1:21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98"/>
        <v>6.5900366666666668E-2</v>
      </c>
      <c r="P2160" s="6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>
        <v>1</v>
      </c>
      <c r="T2160" s="11">
        <f t="shared" si="202"/>
        <v>41264.645532407405</v>
      </c>
      <c r="U2160" s="11">
        <f t="shared" si="203"/>
        <v>41309.645532407405</v>
      </c>
    </row>
    <row r="2161" spans="1:21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98"/>
        <v>7.2222222222222219E-3</v>
      </c>
      <c r="P2161" s="6">
        <f t="shared" si="199"/>
        <v>13</v>
      </c>
      <c r="Q2161" t="str">
        <f t="shared" si="200"/>
        <v>games</v>
      </c>
      <c r="R2161" t="str">
        <f t="shared" si="201"/>
        <v>video games</v>
      </c>
      <c r="S2161">
        <v>1</v>
      </c>
      <c r="T2161" s="11">
        <f t="shared" si="202"/>
        <v>40710.522847222215</v>
      </c>
      <c r="U2161" s="11">
        <f t="shared" si="203"/>
        <v>40740.522847222215</v>
      </c>
    </row>
    <row r="2162" spans="1:21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98"/>
        <v>8.5000000000000006E-3</v>
      </c>
      <c r="P2162" s="6">
        <f t="shared" si="199"/>
        <v>5.3125</v>
      </c>
      <c r="Q2162" t="str">
        <f t="shared" si="200"/>
        <v>games</v>
      </c>
      <c r="R2162" t="str">
        <f t="shared" si="201"/>
        <v>video games</v>
      </c>
      <c r="S2162">
        <v>1</v>
      </c>
      <c r="T2162" s="11">
        <f t="shared" si="202"/>
        <v>41018.503530092588</v>
      </c>
      <c r="U2162" s="11">
        <f t="shared" si="203"/>
        <v>41048.503530092588</v>
      </c>
    </row>
    <row r="2163" spans="1:21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98"/>
        <v>1.1575</v>
      </c>
      <c r="P2163" s="6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>
        <v>1</v>
      </c>
      <c r="T2163" s="11">
        <f t="shared" si="202"/>
        <v>42240.644201388881</v>
      </c>
      <c r="U2163" s="11">
        <f t="shared" si="203"/>
        <v>42270.644201388881</v>
      </c>
    </row>
    <row r="2164" spans="1:21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98"/>
        <v>1.1226666666666667</v>
      </c>
      <c r="P2164" s="6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>
        <v>1</v>
      </c>
      <c r="T2164" s="11">
        <f t="shared" si="202"/>
        <v>41813.557766203703</v>
      </c>
      <c r="U2164" s="11">
        <f t="shared" si="203"/>
        <v>41844.557766203703</v>
      </c>
    </row>
    <row r="2165" spans="1:21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98"/>
        <v>1.3220000000000001</v>
      </c>
      <c r="P2165" s="6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>
        <v>1</v>
      </c>
      <c r="T2165" s="11">
        <f t="shared" si="202"/>
        <v>42111.691203703704</v>
      </c>
      <c r="U2165" s="11">
        <f t="shared" si="203"/>
        <v>42162.951388888883</v>
      </c>
    </row>
    <row r="2166" spans="1:21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98"/>
        <v>1.0263636363636364</v>
      </c>
      <c r="P2166" s="6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>
        <v>1</v>
      </c>
      <c r="T2166" s="11">
        <f t="shared" si="202"/>
        <v>42515.509421296294</v>
      </c>
      <c r="U2166" s="11">
        <f t="shared" si="203"/>
        <v>42545.957638888889</v>
      </c>
    </row>
    <row r="2167" spans="1:21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98"/>
        <v>1.3864000000000001</v>
      </c>
      <c r="P2167" s="6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>
        <v>1</v>
      </c>
      <c r="T2167" s="11">
        <f t="shared" si="202"/>
        <v>42438.458738425928</v>
      </c>
      <c r="U2167" s="11">
        <f t="shared" si="203"/>
        <v>42468.417071759257</v>
      </c>
    </row>
    <row r="2168" spans="1:21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98"/>
        <v>1.466</v>
      </c>
      <c r="P2168" s="6">
        <f t="shared" si="199"/>
        <v>91.625</v>
      </c>
      <c r="Q2168" t="str">
        <f t="shared" si="200"/>
        <v>music</v>
      </c>
      <c r="R2168" t="str">
        <f t="shared" si="201"/>
        <v>rock</v>
      </c>
      <c r="S2168">
        <v>1</v>
      </c>
      <c r="T2168" s="11">
        <f t="shared" si="202"/>
        <v>41933.629837962959</v>
      </c>
      <c r="U2168" s="11">
        <f t="shared" si="203"/>
        <v>41978.671504629623</v>
      </c>
    </row>
    <row r="2169" spans="1:21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98"/>
        <v>1.2</v>
      </c>
      <c r="P2169" s="6">
        <f t="shared" si="199"/>
        <v>22.5</v>
      </c>
      <c r="Q2169" t="str">
        <f t="shared" si="200"/>
        <v>music</v>
      </c>
      <c r="R2169" t="str">
        <f t="shared" si="201"/>
        <v>rock</v>
      </c>
      <c r="S2169">
        <v>1</v>
      </c>
      <c r="T2169" s="11">
        <f t="shared" si="202"/>
        <v>41152.858067129629</v>
      </c>
      <c r="U2169" s="11">
        <f t="shared" si="203"/>
        <v>41166.858067129629</v>
      </c>
    </row>
    <row r="2170" spans="1:21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98"/>
        <v>1.215816111111111</v>
      </c>
      <c r="P2170" s="6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>
        <v>1</v>
      </c>
      <c r="T2170" s="11">
        <f t="shared" si="202"/>
        <v>42745.391909722217</v>
      </c>
      <c r="U2170" s="11">
        <f t="shared" si="203"/>
        <v>42775.999999999993</v>
      </c>
    </row>
    <row r="2171" spans="1:21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98"/>
        <v>1</v>
      </c>
      <c r="P2171" s="6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>
        <v>1</v>
      </c>
      <c r="T2171" s="11">
        <f t="shared" si="202"/>
        <v>42793.492488425924</v>
      </c>
      <c r="U2171" s="11">
        <f t="shared" si="203"/>
        <v>42796.492488425924</v>
      </c>
    </row>
    <row r="2172" spans="1:21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98"/>
        <v>1.8085714285714285</v>
      </c>
      <c r="P2172" s="6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>
        <v>1</v>
      </c>
      <c r="T2172" s="11">
        <f t="shared" si="202"/>
        <v>42198.541921296295</v>
      </c>
      <c r="U2172" s="11">
        <f t="shared" si="203"/>
        <v>42238.541921296295</v>
      </c>
    </row>
    <row r="2173" spans="1:21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98"/>
        <v>1.0607500000000001</v>
      </c>
      <c r="P2173" s="6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>
        <v>1</v>
      </c>
      <c r="T2173" s="11">
        <f t="shared" si="202"/>
        <v>42141.748784722215</v>
      </c>
      <c r="U2173" s="11">
        <f t="shared" si="203"/>
        <v>42176.999999999993</v>
      </c>
    </row>
    <row r="2174" spans="1:21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98"/>
        <v>1</v>
      </c>
      <c r="P2174" s="6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>
        <v>1</v>
      </c>
      <c r="T2174" s="11">
        <f t="shared" si="202"/>
        <v>42082.371759259251</v>
      </c>
      <c r="U2174" s="11">
        <f t="shared" si="203"/>
        <v>42112.371759259251</v>
      </c>
    </row>
    <row r="2175" spans="1:21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98"/>
        <v>1.2692857142857144</v>
      </c>
      <c r="P2175" s="6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>
        <v>1</v>
      </c>
      <c r="T2175" s="11">
        <f t="shared" si="202"/>
        <v>41495.484293981477</v>
      </c>
      <c r="U2175" s="11">
        <f t="shared" si="203"/>
        <v>41526.957638888889</v>
      </c>
    </row>
    <row r="2176" spans="1:21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98"/>
        <v>1.0297499999999999</v>
      </c>
      <c r="P2176" s="6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>
        <v>1</v>
      </c>
      <c r="T2176" s="11">
        <f t="shared" si="202"/>
        <v>42465.334571759253</v>
      </c>
      <c r="U2176" s="11">
        <f t="shared" si="203"/>
        <v>42495.334571759253</v>
      </c>
    </row>
    <row r="2177" spans="1:21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98"/>
        <v>2.5</v>
      </c>
      <c r="P2177" s="6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>
        <v>1</v>
      </c>
      <c r="T2177" s="11">
        <f t="shared" si="202"/>
        <v>42564.800763888888</v>
      </c>
      <c r="U2177" s="11">
        <f t="shared" si="203"/>
        <v>42571.800763888888</v>
      </c>
    </row>
    <row r="2178" spans="1:21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98"/>
        <v>1.2602</v>
      </c>
      <c r="P2178" s="6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>
        <v>1</v>
      </c>
      <c r="T2178" s="11">
        <f t="shared" si="202"/>
        <v>42096.424872685187</v>
      </c>
      <c r="U2178" s="11">
        <f t="shared" si="203"/>
        <v>42126.424872685187</v>
      </c>
    </row>
    <row r="2179" spans="1:21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4">E2179/D2179</f>
        <v>1.0012000000000001</v>
      </c>
      <c r="P2179" s="6">
        <f t="shared" ref="P2179:P2242" si="205">E2179/L2179</f>
        <v>65.868421052631575</v>
      </c>
      <c r="Q2179" t="str">
        <f t="shared" ref="Q2179:Q2242" si="206">LEFT(N2179,FIND("/",N2179)-1)</f>
        <v>music</v>
      </c>
      <c r="R2179" t="str">
        <f t="shared" ref="R2179:R2242" si="207">RIGHT(N2179,LEN(N2179)-FIND("/",N2179))</f>
        <v>rock</v>
      </c>
      <c r="S2179">
        <v>1</v>
      </c>
      <c r="T2179" s="11">
        <f t="shared" ref="T2179:T2242" si="208">(((J2179/60)/60)/24)+DATE(1970,1,1)+(-5/24)</f>
        <v>42502.042442129627</v>
      </c>
      <c r="U2179" s="11">
        <f t="shared" ref="U2179:U2242" si="209">(((I2179/60)/60)/24)+DATE(1970,1,1)+(-5/24)</f>
        <v>42527.042442129627</v>
      </c>
    </row>
    <row r="2180" spans="1:21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4"/>
        <v>1.3864000000000001</v>
      </c>
      <c r="P2180" s="6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>
        <v>1</v>
      </c>
      <c r="T2180" s="11">
        <f t="shared" si="208"/>
        <v>42723.428206018514</v>
      </c>
      <c r="U2180" s="11">
        <f t="shared" si="209"/>
        <v>42753.428206018514</v>
      </c>
    </row>
    <row r="2181" spans="1:21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4"/>
        <v>1.6140000000000001</v>
      </c>
      <c r="P2181" s="6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>
        <v>1</v>
      </c>
      <c r="T2181" s="11">
        <f t="shared" si="208"/>
        <v>42074.962870370371</v>
      </c>
      <c r="U2181" s="11">
        <f t="shared" si="209"/>
        <v>42104.962870370371</v>
      </c>
    </row>
    <row r="2182" spans="1:21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4"/>
        <v>1.071842</v>
      </c>
      <c r="P2182" s="6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>
        <v>1</v>
      </c>
      <c r="T2182" s="11">
        <f t="shared" si="208"/>
        <v>42279.461435185185</v>
      </c>
      <c r="U2182" s="11">
        <f t="shared" si="209"/>
        <v>42321.503101851849</v>
      </c>
    </row>
    <row r="2183" spans="1:21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4"/>
        <v>1.5309999999999999</v>
      </c>
      <c r="P2183" s="6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>
        <v>1</v>
      </c>
      <c r="T2183" s="11">
        <f t="shared" si="208"/>
        <v>42772.796909722216</v>
      </c>
      <c r="U2183" s="11">
        <f t="shared" si="209"/>
        <v>42786.796909722216</v>
      </c>
    </row>
    <row r="2184" spans="1:21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4"/>
        <v>5.2416666666666663</v>
      </c>
      <c r="P2184" s="6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>
        <v>1</v>
      </c>
      <c r="T2184" s="11">
        <f t="shared" si="208"/>
        <v>41879.692418981482</v>
      </c>
      <c r="U2184" s="11">
        <f t="shared" si="209"/>
        <v>41914.692418981482</v>
      </c>
    </row>
    <row r="2185" spans="1:21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4"/>
        <v>4.8927777777777779</v>
      </c>
      <c r="P2185" s="6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>
        <v>1</v>
      </c>
      <c r="T2185" s="11">
        <f t="shared" si="208"/>
        <v>42745.157141203708</v>
      </c>
      <c r="U2185" s="11">
        <f t="shared" si="209"/>
        <v>42774.999999999993</v>
      </c>
    </row>
    <row r="2186" spans="1:21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4"/>
        <v>2.8473999999999999</v>
      </c>
      <c r="P2186" s="6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>
        <v>1</v>
      </c>
      <c r="T2186" s="11">
        <f t="shared" si="208"/>
        <v>42380.481956018521</v>
      </c>
      <c r="U2186" s="11">
        <f t="shared" si="209"/>
        <v>42394.458333333336</v>
      </c>
    </row>
    <row r="2187" spans="1:21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4"/>
        <v>18.569700000000001</v>
      </c>
      <c r="P2187" s="6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>
        <v>1</v>
      </c>
      <c r="T2187" s="11">
        <f t="shared" si="208"/>
        <v>41319.141655092593</v>
      </c>
      <c r="U2187" s="11">
        <f t="shared" si="209"/>
        <v>41359.141655092593</v>
      </c>
    </row>
    <row r="2188" spans="1:21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4"/>
        <v>1.0967499999999999</v>
      </c>
      <c r="P2188" s="6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>
        <v>1</v>
      </c>
      <c r="T2188" s="11">
        <f t="shared" si="208"/>
        <v>42583.406747685185</v>
      </c>
      <c r="U2188" s="11">
        <f t="shared" si="209"/>
        <v>42619.874999999993</v>
      </c>
    </row>
    <row r="2189" spans="1:21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4"/>
        <v>10.146425000000001</v>
      </c>
      <c r="P2189" s="6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>
        <v>1</v>
      </c>
      <c r="T2189" s="11">
        <f t="shared" si="208"/>
        <v>42068.000763888886</v>
      </c>
      <c r="U2189" s="11">
        <f t="shared" si="209"/>
        <v>42096.957638888889</v>
      </c>
    </row>
    <row r="2190" spans="1:21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4"/>
        <v>4.1217692027666546</v>
      </c>
      <c r="P2190" s="6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>
        <v>1</v>
      </c>
      <c r="T2190" s="11">
        <f t="shared" si="208"/>
        <v>42633.377789351849</v>
      </c>
      <c r="U2190" s="11">
        <f t="shared" si="209"/>
        <v>42668.499999999993</v>
      </c>
    </row>
    <row r="2191" spans="1:21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4"/>
        <v>5.0324999999999998</v>
      </c>
      <c r="P2191" s="6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>
        <v>1</v>
      </c>
      <c r="T2191" s="11">
        <f t="shared" si="208"/>
        <v>42467.579861111109</v>
      </c>
      <c r="U2191" s="11">
        <f t="shared" si="209"/>
        <v>42481.708333333336</v>
      </c>
    </row>
    <row r="2192" spans="1:21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4"/>
        <v>1.8461052631578947</v>
      </c>
      <c r="P2192" s="6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>
        <v>1</v>
      </c>
      <c r="T2192" s="11">
        <f t="shared" si="208"/>
        <v>42417.416712962957</v>
      </c>
      <c r="U2192" s="11">
        <f t="shared" si="209"/>
        <v>42452.082638888889</v>
      </c>
    </row>
    <row r="2193" spans="1:21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4"/>
        <v>1.1973333333333334</v>
      </c>
      <c r="P2193" s="6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>
        <v>1</v>
      </c>
      <c r="T2193" s="11">
        <f t="shared" si="208"/>
        <v>42768.6253125</v>
      </c>
      <c r="U2193" s="11">
        <f t="shared" si="209"/>
        <v>42780.6253125</v>
      </c>
    </row>
    <row r="2194" spans="1:21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4"/>
        <v>10.812401666666668</v>
      </c>
      <c r="P2194" s="6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>
        <v>1</v>
      </c>
      <c r="T2194" s="11">
        <f t="shared" si="208"/>
        <v>42691.642870370364</v>
      </c>
      <c r="U2194" s="11">
        <f t="shared" si="209"/>
        <v>42719.749999999993</v>
      </c>
    </row>
    <row r="2195" spans="1:21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4"/>
        <v>4.5237333333333334</v>
      </c>
      <c r="P2195" s="6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>
        <v>1</v>
      </c>
      <c r="T2195" s="11">
        <f t="shared" si="208"/>
        <v>42664.197592592587</v>
      </c>
      <c r="U2195" s="11">
        <f t="shared" si="209"/>
        <v>42694.999305555553</v>
      </c>
    </row>
    <row r="2196" spans="1:21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4"/>
        <v>5.3737000000000004</v>
      </c>
      <c r="P2196" s="6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>
        <v>1</v>
      </c>
      <c r="T2196" s="11">
        <f t="shared" si="208"/>
        <v>42425.54965277778</v>
      </c>
      <c r="U2196" s="11">
        <f t="shared" si="209"/>
        <v>42455.507986111108</v>
      </c>
    </row>
    <row r="2197" spans="1:21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4"/>
        <v>1.2032608695652174</v>
      </c>
      <c r="P2197" s="6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>
        <v>1</v>
      </c>
      <c r="T2197" s="11">
        <f t="shared" si="208"/>
        <v>42197.563657407409</v>
      </c>
      <c r="U2197" s="11">
        <f t="shared" si="209"/>
        <v>42227.563657407409</v>
      </c>
    </row>
    <row r="2198" spans="1:21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4"/>
        <v>1.1383571428571428</v>
      </c>
      <c r="P2198" s="6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>
        <v>1</v>
      </c>
      <c r="T2198" s="11">
        <f t="shared" si="208"/>
        <v>42675.278958333329</v>
      </c>
      <c r="U2198" s="11">
        <f t="shared" si="209"/>
        <v>42706.083333333336</v>
      </c>
    </row>
    <row r="2199" spans="1:21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4"/>
        <v>9.5103109999999997</v>
      </c>
      <c r="P2199" s="6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>
        <v>1</v>
      </c>
      <c r="T2199" s="11">
        <f t="shared" si="208"/>
        <v>42033.37568287037</v>
      </c>
      <c r="U2199" s="11">
        <f t="shared" si="209"/>
        <v>42063.37568287037</v>
      </c>
    </row>
    <row r="2200" spans="1:21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4"/>
        <v>1.3289249999999999</v>
      </c>
      <c r="P2200" s="6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>
        <v>1</v>
      </c>
      <c r="T2200" s="11">
        <f t="shared" si="208"/>
        <v>42292.305555555555</v>
      </c>
      <c r="U2200" s="11">
        <f t="shared" si="209"/>
        <v>42322.347222222219</v>
      </c>
    </row>
    <row r="2201" spans="1:21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4"/>
        <v>1.4697777777777778</v>
      </c>
      <c r="P2201" s="6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>
        <v>1</v>
      </c>
      <c r="T2201" s="11">
        <f t="shared" si="208"/>
        <v>42262.208310185182</v>
      </c>
      <c r="U2201" s="11">
        <f t="shared" si="209"/>
        <v>42292.208310185182</v>
      </c>
    </row>
    <row r="2202" spans="1:21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4"/>
        <v>5.4215</v>
      </c>
      <c r="P2202" s="6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>
        <v>1</v>
      </c>
      <c r="T2202" s="11">
        <f t="shared" si="208"/>
        <v>42163.417453703696</v>
      </c>
      <c r="U2202" s="11">
        <f t="shared" si="209"/>
        <v>42190.916666666664</v>
      </c>
    </row>
    <row r="2203" spans="1:21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4"/>
        <v>3.8271818181818182</v>
      </c>
      <c r="P2203" s="6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>
        <v>1</v>
      </c>
      <c r="T2203" s="11">
        <f t="shared" si="208"/>
        <v>41276.638483796298</v>
      </c>
      <c r="U2203" s="11">
        <f t="shared" si="209"/>
        <v>41290.638483796298</v>
      </c>
    </row>
    <row r="2204" spans="1:21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4"/>
        <v>7.0418124999999998</v>
      </c>
      <c r="P2204" s="6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>
        <v>1</v>
      </c>
      <c r="T2204" s="11">
        <f t="shared" si="208"/>
        <v>41184.640833333331</v>
      </c>
      <c r="U2204" s="11">
        <f t="shared" si="209"/>
        <v>41214.640833333331</v>
      </c>
    </row>
    <row r="2205" spans="1:21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4"/>
        <v>1.0954999999999999</v>
      </c>
      <c r="P2205" s="6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>
        <v>1</v>
      </c>
      <c r="T2205" s="11">
        <f t="shared" si="208"/>
        <v>42241.651412037034</v>
      </c>
      <c r="U2205" s="11">
        <f t="shared" si="209"/>
        <v>42271.651412037034</v>
      </c>
    </row>
    <row r="2206" spans="1:21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4"/>
        <v>1.3286666666666667</v>
      </c>
      <c r="P2206" s="6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>
        <v>1</v>
      </c>
      <c r="T2206" s="11">
        <f t="shared" si="208"/>
        <v>41312.103229166663</v>
      </c>
      <c r="U2206" s="11">
        <f t="shared" si="209"/>
        <v>41342.103229166663</v>
      </c>
    </row>
    <row r="2207" spans="1:21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4"/>
        <v>1.52</v>
      </c>
      <c r="P2207" s="6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>
        <v>1</v>
      </c>
      <c r="T2207" s="11">
        <f t="shared" si="208"/>
        <v>41031.613298611104</v>
      </c>
      <c r="U2207" s="11">
        <f t="shared" si="209"/>
        <v>41061.613298611104</v>
      </c>
    </row>
    <row r="2208" spans="1:21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4"/>
        <v>1.0272727272727273</v>
      </c>
      <c r="P2208" s="6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>
        <v>1</v>
      </c>
      <c r="T2208" s="11">
        <f t="shared" si="208"/>
        <v>40997.048888888887</v>
      </c>
      <c r="U2208" s="11">
        <f t="shared" si="209"/>
        <v>41015.048888888887</v>
      </c>
    </row>
    <row r="2209" spans="1:21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4"/>
        <v>1</v>
      </c>
      <c r="P2209" s="6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>
        <v>1</v>
      </c>
      <c r="T2209" s="11">
        <f t="shared" si="208"/>
        <v>41563.985798611109</v>
      </c>
      <c r="U2209" s="11">
        <f t="shared" si="209"/>
        <v>41594.027465277773</v>
      </c>
    </row>
    <row r="2210" spans="1:21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4"/>
        <v>1.016</v>
      </c>
      <c r="P2210" s="6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>
        <v>1</v>
      </c>
      <c r="T2210" s="11">
        <f t="shared" si="208"/>
        <v>40946.673912037033</v>
      </c>
      <c r="U2210" s="11">
        <f t="shared" si="209"/>
        <v>41005.958333333328</v>
      </c>
    </row>
    <row r="2211" spans="1:21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4"/>
        <v>1.508</v>
      </c>
      <c r="P2211" s="6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>
        <v>1</v>
      </c>
      <c r="T2211" s="11">
        <f t="shared" si="208"/>
        <v>41732.27134259259</v>
      </c>
      <c r="U2211" s="11">
        <f t="shared" si="209"/>
        <v>41743.75</v>
      </c>
    </row>
    <row r="2212" spans="1:21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4"/>
        <v>1.11425</v>
      </c>
      <c r="P2212" s="6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>
        <v>1</v>
      </c>
      <c r="T2212" s="11">
        <f t="shared" si="208"/>
        <v>40955.857754629629</v>
      </c>
      <c r="U2212" s="11">
        <f t="shared" si="209"/>
        <v>41013.524999999994</v>
      </c>
    </row>
    <row r="2213" spans="1:21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4"/>
        <v>1.956</v>
      </c>
      <c r="P2213" s="6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>
        <v>1</v>
      </c>
      <c r="T2213" s="11">
        <f t="shared" si="208"/>
        <v>41716.576678240737</v>
      </c>
      <c r="U2213" s="11">
        <f t="shared" si="209"/>
        <v>41739.082638888889</v>
      </c>
    </row>
    <row r="2214" spans="1:21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4"/>
        <v>1.1438333333333333</v>
      </c>
      <c r="P2214" s="6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>
        <v>1</v>
      </c>
      <c r="T2214" s="11">
        <f t="shared" si="208"/>
        <v>41548.539085648146</v>
      </c>
      <c r="U2214" s="11">
        <f t="shared" si="209"/>
        <v>41581.833333333328</v>
      </c>
    </row>
    <row r="2215" spans="1:21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4"/>
        <v>2</v>
      </c>
      <c r="P2215" s="6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>
        <v>1</v>
      </c>
      <c r="T2215" s="11">
        <f t="shared" si="208"/>
        <v>42109.617812499993</v>
      </c>
      <c r="U2215" s="11">
        <f t="shared" si="209"/>
        <v>42139.617812499993</v>
      </c>
    </row>
    <row r="2216" spans="1:21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4"/>
        <v>2.9250166666666666</v>
      </c>
      <c r="P2216" s="6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>
        <v>1</v>
      </c>
      <c r="T2216" s="11">
        <f t="shared" si="208"/>
        <v>41646.58388888889</v>
      </c>
      <c r="U2216" s="11">
        <f t="shared" si="209"/>
        <v>41676.58388888889</v>
      </c>
    </row>
    <row r="2217" spans="1:21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4"/>
        <v>1.5636363636363637</v>
      </c>
      <c r="P2217" s="6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>
        <v>1</v>
      </c>
      <c r="T2217" s="11">
        <f t="shared" si="208"/>
        <v>40958.508935185186</v>
      </c>
      <c r="U2217" s="11">
        <f t="shared" si="209"/>
        <v>40981.082638888889</v>
      </c>
    </row>
    <row r="2218" spans="1:21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4"/>
        <v>1.0566666666666666</v>
      </c>
      <c r="P2218" s="6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>
        <v>1</v>
      </c>
      <c r="T2218" s="11">
        <f t="shared" si="208"/>
        <v>42194.543344907412</v>
      </c>
      <c r="U2218" s="11">
        <f t="shared" si="209"/>
        <v>42208.543344907412</v>
      </c>
    </row>
    <row r="2219" spans="1:21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4"/>
        <v>1.0119047619047619</v>
      </c>
      <c r="P2219" s="6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>
        <v>1</v>
      </c>
      <c r="T2219" s="11">
        <f t="shared" si="208"/>
        <v>42299.568437499998</v>
      </c>
      <c r="U2219" s="11">
        <f t="shared" si="209"/>
        <v>42310.124999999993</v>
      </c>
    </row>
    <row r="2220" spans="1:21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4"/>
        <v>1.2283299999999999</v>
      </c>
      <c r="P2220" s="6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>
        <v>1</v>
      </c>
      <c r="T2220" s="11">
        <f t="shared" si="208"/>
        <v>41127.603969907403</v>
      </c>
      <c r="U2220" s="11">
        <f t="shared" si="209"/>
        <v>41149.791666666664</v>
      </c>
    </row>
    <row r="2221" spans="1:21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4"/>
        <v>1.0149999999999999</v>
      </c>
      <c r="P2221" s="6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>
        <v>1</v>
      </c>
      <c r="T2221" s="11">
        <f t="shared" si="208"/>
        <v>42205.510555555556</v>
      </c>
      <c r="U2221" s="11">
        <f t="shared" si="209"/>
        <v>42235.510555555556</v>
      </c>
    </row>
    <row r="2222" spans="1:21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4"/>
        <v>1.0114285714285713</v>
      </c>
      <c r="P2222" s="6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>
        <v>1</v>
      </c>
      <c r="T2222" s="11">
        <f t="shared" si="208"/>
        <v>41451.852268518516</v>
      </c>
      <c r="U2222" s="11">
        <f t="shared" si="209"/>
        <v>41481.852268518516</v>
      </c>
    </row>
    <row r="2223" spans="1:21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4"/>
        <v>1.0811999999999999</v>
      </c>
      <c r="P2223" s="6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>
        <v>1</v>
      </c>
      <c r="T2223" s="11">
        <f t="shared" si="208"/>
        <v>42452.458437499998</v>
      </c>
      <c r="U2223" s="11">
        <f t="shared" si="209"/>
        <v>42482.791666666664</v>
      </c>
    </row>
    <row r="2224" spans="1:21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4"/>
        <v>1.6259999999999999</v>
      </c>
      <c r="P2224" s="6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>
        <v>1</v>
      </c>
      <c r="T2224" s="11">
        <f t="shared" si="208"/>
        <v>40906.579247685186</v>
      </c>
      <c r="U2224" s="11">
        <f t="shared" si="209"/>
        <v>40936.579247685186</v>
      </c>
    </row>
    <row r="2225" spans="1:21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4"/>
        <v>1.0580000000000001</v>
      </c>
      <c r="P2225" s="6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>
        <v>1</v>
      </c>
      <c r="T2225" s="11">
        <f t="shared" si="208"/>
        <v>42152.432500000003</v>
      </c>
      <c r="U2225" s="11">
        <f t="shared" si="209"/>
        <v>42182.432500000003</v>
      </c>
    </row>
    <row r="2226" spans="1:21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4"/>
        <v>2.4315000000000002</v>
      </c>
      <c r="P2226" s="6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>
        <v>1</v>
      </c>
      <c r="T2226" s="11">
        <f t="shared" si="208"/>
        <v>42644.459201388883</v>
      </c>
      <c r="U2226" s="11">
        <f t="shared" si="209"/>
        <v>42672.583333333336</v>
      </c>
    </row>
    <row r="2227" spans="1:21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4"/>
        <v>9.4483338095238096</v>
      </c>
      <c r="P2227" s="6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>
        <v>1</v>
      </c>
      <c r="T2227" s="11">
        <f t="shared" si="208"/>
        <v>41873.583506944444</v>
      </c>
      <c r="U2227" s="11">
        <f t="shared" si="209"/>
        <v>41903.583506944444</v>
      </c>
    </row>
    <row r="2228" spans="1:21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4"/>
        <v>1.0846283333333333</v>
      </c>
      <c r="P2228" s="6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>
        <v>1</v>
      </c>
      <c r="T2228" s="11">
        <f t="shared" si="208"/>
        <v>42381.590532407405</v>
      </c>
      <c r="U2228" s="11">
        <f t="shared" si="209"/>
        <v>42411.999305555553</v>
      </c>
    </row>
    <row r="2229" spans="1:21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4"/>
        <v>1.5737692307692308</v>
      </c>
      <c r="P2229" s="6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>
        <v>1</v>
      </c>
      <c r="T2229" s="11">
        <f t="shared" si="208"/>
        <v>41561.599016203698</v>
      </c>
      <c r="U2229" s="11">
        <f t="shared" si="209"/>
        <v>41591.640682870369</v>
      </c>
    </row>
    <row r="2230" spans="1:21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4"/>
        <v>11.744899999999999</v>
      </c>
      <c r="P2230" s="6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>
        <v>1</v>
      </c>
      <c r="T2230" s="11">
        <f t="shared" si="208"/>
        <v>42202.069861111107</v>
      </c>
      <c r="U2230" s="11">
        <f t="shared" si="209"/>
        <v>42232.069861111107</v>
      </c>
    </row>
    <row r="2231" spans="1:21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4"/>
        <v>1.7104755366949576</v>
      </c>
      <c r="P2231" s="6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>
        <v>1</v>
      </c>
      <c r="T2231" s="11">
        <f t="shared" si="208"/>
        <v>41484.455914351849</v>
      </c>
      <c r="U2231" s="11">
        <f t="shared" si="209"/>
        <v>41519.958333333328</v>
      </c>
    </row>
    <row r="2232" spans="1:21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4"/>
        <v>1.2595294117647058</v>
      </c>
      <c r="P2232" s="6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>
        <v>1</v>
      </c>
      <c r="T2232" s="11">
        <f t="shared" si="208"/>
        <v>41724.672766203701</v>
      </c>
      <c r="U2232" s="11">
        <f t="shared" si="209"/>
        <v>41754.672766203701</v>
      </c>
    </row>
    <row r="2233" spans="1:21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4"/>
        <v>12.121296000000001</v>
      </c>
      <c r="P2233" s="6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>
        <v>1</v>
      </c>
      <c r="T2233" s="11">
        <f t="shared" si="208"/>
        <v>41423.702557870369</v>
      </c>
      <c r="U2233" s="11">
        <f t="shared" si="209"/>
        <v>41450</v>
      </c>
    </row>
    <row r="2234" spans="1:21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4"/>
        <v>4.9580000000000002</v>
      </c>
      <c r="P2234" s="6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>
        <v>1</v>
      </c>
      <c r="T2234" s="11">
        <f t="shared" si="208"/>
        <v>41806.585740740738</v>
      </c>
      <c r="U2234" s="11">
        <f t="shared" si="209"/>
        <v>41838.916666666664</v>
      </c>
    </row>
    <row r="2235" spans="1:21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4"/>
        <v>3.3203999999999998</v>
      </c>
      <c r="P2235" s="6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>
        <v>1</v>
      </c>
      <c r="T2235" s="11">
        <f t="shared" si="208"/>
        <v>42331.170590277768</v>
      </c>
      <c r="U2235" s="11">
        <f t="shared" si="209"/>
        <v>42351.791666666664</v>
      </c>
    </row>
    <row r="2236" spans="1:21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4"/>
        <v>11.65</v>
      </c>
      <c r="P2236" s="6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>
        <v>1</v>
      </c>
      <c r="T2236" s="11">
        <f t="shared" si="208"/>
        <v>42710.616284722222</v>
      </c>
      <c r="U2236" s="11">
        <f t="shared" si="209"/>
        <v>42740.616284722222</v>
      </c>
    </row>
    <row r="2237" spans="1:21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4"/>
        <v>1.5331538461538461</v>
      </c>
      <c r="P2237" s="6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>
        <v>1</v>
      </c>
      <c r="T2237" s="11">
        <f t="shared" si="208"/>
        <v>42061.813784722217</v>
      </c>
      <c r="U2237" s="11">
        <f t="shared" si="209"/>
        <v>42091.77211805556</v>
      </c>
    </row>
    <row r="2238" spans="1:21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4"/>
        <v>5.3710714285714287</v>
      </c>
      <c r="P2238" s="6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>
        <v>1</v>
      </c>
      <c r="T2238" s="11">
        <f t="shared" si="208"/>
        <v>42371.408831018511</v>
      </c>
      <c r="U2238" s="11">
        <f t="shared" si="209"/>
        <v>42401.408831018511</v>
      </c>
    </row>
    <row r="2239" spans="1:21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4"/>
        <v>3.5292777777777777</v>
      </c>
      <c r="P2239" s="6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>
        <v>1</v>
      </c>
      <c r="T2239" s="11">
        <f t="shared" si="208"/>
        <v>41914.794942129629</v>
      </c>
      <c r="U2239" s="11">
        <f t="shared" si="209"/>
        <v>41955.124305555553</v>
      </c>
    </row>
    <row r="2240" spans="1:21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4"/>
        <v>1.3740000000000001</v>
      </c>
      <c r="P2240" s="6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>
        <v>1</v>
      </c>
      <c r="T2240" s="11">
        <f t="shared" si="208"/>
        <v>42774.41337962963</v>
      </c>
      <c r="U2240" s="11">
        <f t="shared" si="209"/>
        <v>42804.41337962963</v>
      </c>
    </row>
    <row r="2241" spans="1:21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4"/>
        <v>1.2802667999999999</v>
      </c>
      <c r="P2241" s="6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>
        <v>1</v>
      </c>
      <c r="T2241" s="11">
        <f t="shared" si="208"/>
        <v>41572.750162037039</v>
      </c>
      <c r="U2241" s="11">
        <f t="shared" si="209"/>
        <v>41608.959722222222</v>
      </c>
    </row>
    <row r="2242" spans="1:21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4"/>
        <v>2.7067999999999999</v>
      </c>
      <c r="P2242" s="6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>
        <v>1</v>
      </c>
      <c r="T2242" s="11">
        <f t="shared" si="208"/>
        <v>42452.617407407401</v>
      </c>
      <c r="U2242" s="11">
        <f t="shared" si="209"/>
        <v>42482.617407407401</v>
      </c>
    </row>
    <row r="2243" spans="1:21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0">E2243/D2243</f>
        <v>8.0640000000000001</v>
      </c>
      <c r="P2243" s="6">
        <f t="shared" ref="P2243:P2306" si="211">E2243/L2243</f>
        <v>49.472392638036808</v>
      </c>
      <c r="Q2243" t="str">
        <f t="shared" ref="Q2243:Q2306" si="212">LEFT(N2243,FIND("/",N2243)-1)</f>
        <v>games</v>
      </c>
      <c r="R2243" t="str">
        <f t="shared" ref="R2243:R2306" si="213">RIGHT(N2243,LEN(N2243)-FIND("/",N2243))</f>
        <v>tabletop games</v>
      </c>
      <c r="S2243">
        <v>1</v>
      </c>
      <c r="T2243" s="11">
        <f t="shared" ref="T2243:T2306" si="214">(((J2243/60)/60)/24)+DATE(1970,1,1)+(-5/24)</f>
        <v>42766.619212962956</v>
      </c>
      <c r="U2243" s="11">
        <f t="shared" ref="U2243:U2306" si="215">(((I2243/60)/60)/24)+DATE(1970,1,1)+(-5/24)</f>
        <v>42796.619212962956</v>
      </c>
    </row>
    <row r="2244" spans="1:21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0"/>
        <v>13.600976000000001</v>
      </c>
      <c r="P2244" s="6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>
        <v>1</v>
      </c>
      <c r="T2244" s="11">
        <f t="shared" si="214"/>
        <v>41569.367280092592</v>
      </c>
      <c r="U2244" s="11">
        <f t="shared" si="215"/>
        <v>41604.91805555555</v>
      </c>
    </row>
    <row r="2245" spans="1:21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0"/>
        <v>9302.5</v>
      </c>
      <c r="P2245" s="6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>
        <v>1</v>
      </c>
      <c r="T2245" s="11">
        <f t="shared" si="214"/>
        <v>42800.542708333327</v>
      </c>
      <c r="U2245" s="11">
        <f t="shared" si="215"/>
        <v>42806.916666666664</v>
      </c>
    </row>
    <row r="2246" spans="1:21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0"/>
        <v>3.7702</v>
      </c>
      <c r="P2246" s="6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>
        <v>1</v>
      </c>
      <c r="T2246" s="11">
        <f t="shared" si="214"/>
        <v>42647.610486111109</v>
      </c>
      <c r="U2246" s="11">
        <f t="shared" si="215"/>
        <v>42659.645833333336</v>
      </c>
    </row>
    <row r="2247" spans="1:21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0"/>
        <v>26.47025</v>
      </c>
      <c r="P2247" s="6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>
        <v>1</v>
      </c>
      <c r="T2247" s="11">
        <f t="shared" si="214"/>
        <v>41660.500196759262</v>
      </c>
      <c r="U2247" s="11">
        <f t="shared" si="215"/>
        <v>41691.541666666664</v>
      </c>
    </row>
    <row r="2248" spans="1:21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0"/>
        <v>1.0012000000000001</v>
      </c>
      <c r="P2248" s="6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>
        <v>1</v>
      </c>
      <c r="T2248" s="11">
        <f t="shared" si="214"/>
        <v>42221.583449074074</v>
      </c>
      <c r="U2248" s="11">
        <f t="shared" si="215"/>
        <v>42251.583449074074</v>
      </c>
    </row>
    <row r="2249" spans="1:21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0"/>
        <v>1.0445405405405406</v>
      </c>
      <c r="P2249" s="6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>
        <v>1</v>
      </c>
      <c r="T2249" s="11">
        <f t="shared" si="214"/>
        <v>42200.457928240743</v>
      </c>
      <c r="U2249" s="11">
        <f t="shared" si="215"/>
        <v>42214.457928240743</v>
      </c>
    </row>
    <row r="2250" spans="1:21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0"/>
        <v>1.0721428571428571</v>
      </c>
      <c r="P2250" s="6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>
        <v>1</v>
      </c>
      <c r="T2250" s="11">
        <f t="shared" si="214"/>
        <v>42688.667569444442</v>
      </c>
      <c r="U2250" s="11">
        <f t="shared" si="215"/>
        <v>42718.667569444442</v>
      </c>
    </row>
    <row r="2251" spans="1:21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0"/>
        <v>1.6877142857142857</v>
      </c>
      <c r="P2251" s="6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>
        <v>1</v>
      </c>
      <c r="T2251" s="11">
        <f t="shared" si="214"/>
        <v>41336.494965277772</v>
      </c>
      <c r="U2251" s="11">
        <f t="shared" si="215"/>
        <v>41366.453298611108</v>
      </c>
    </row>
    <row r="2252" spans="1:21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0"/>
        <v>9.7511200000000002</v>
      </c>
      <c r="P2252" s="6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>
        <v>1</v>
      </c>
      <c r="T2252" s="11">
        <f t="shared" si="214"/>
        <v>42676.7971412037</v>
      </c>
      <c r="U2252" s="11">
        <f t="shared" si="215"/>
        <v>42706.838807870365</v>
      </c>
    </row>
    <row r="2253" spans="1:21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0"/>
        <v>1.3444929411764706</v>
      </c>
      <c r="P2253" s="6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>
        <v>1</v>
      </c>
      <c r="T2253" s="11">
        <f t="shared" si="214"/>
        <v>41846.137465277774</v>
      </c>
      <c r="U2253" s="11">
        <f t="shared" si="215"/>
        <v>41867.137465277774</v>
      </c>
    </row>
    <row r="2254" spans="1:21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0"/>
        <v>2.722777777777778</v>
      </c>
      <c r="P2254" s="6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>
        <v>1</v>
      </c>
      <c r="T2254" s="11">
        <f t="shared" si="214"/>
        <v>42573.119652777772</v>
      </c>
      <c r="U2254" s="11">
        <f t="shared" si="215"/>
        <v>42588.119652777772</v>
      </c>
    </row>
    <row r="2255" spans="1:21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0"/>
        <v>1.1268750000000001</v>
      </c>
      <c r="P2255" s="6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>
        <v>1</v>
      </c>
      <c r="T2255" s="11">
        <f t="shared" si="214"/>
        <v>42296.422997685186</v>
      </c>
      <c r="U2255" s="11">
        <f t="shared" si="215"/>
        <v>42326.46466435185</v>
      </c>
    </row>
    <row r="2256" spans="1:21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0"/>
        <v>4.5979999999999999</v>
      </c>
      <c r="P2256" s="6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>
        <v>1</v>
      </c>
      <c r="T2256" s="11">
        <f t="shared" si="214"/>
        <v>42752.439444444441</v>
      </c>
      <c r="U2256" s="11">
        <f t="shared" si="215"/>
        <v>42759.439444444441</v>
      </c>
    </row>
    <row r="2257" spans="1:21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0"/>
        <v>2.8665822784810127</v>
      </c>
      <c r="P2257" s="6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>
        <v>1</v>
      </c>
      <c r="T2257" s="11">
        <f t="shared" si="214"/>
        <v>42467.743645833332</v>
      </c>
      <c r="U2257" s="11">
        <f t="shared" si="215"/>
        <v>42497.743645833332</v>
      </c>
    </row>
    <row r="2258" spans="1:21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0"/>
        <v>2.2270833333333333</v>
      </c>
      <c r="P2258" s="6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>
        <v>1</v>
      </c>
      <c r="T2258" s="11">
        <f t="shared" si="214"/>
        <v>42682.243587962956</v>
      </c>
      <c r="U2258" s="11">
        <f t="shared" si="215"/>
        <v>42696.243587962956</v>
      </c>
    </row>
    <row r="2259" spans="1:21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0"/>
        <v>6.3613999999999997</v>
      </c>
      <c r="P2259" s="6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>
        <v>1</v>
      </c>
      <c r="T2259" s="11">
        <f t="shared" si="214"/>
        <v>42505.728344907409</v>
      </c>
      <c r="U2259" s="11">
        <f t="shared" si="215"/>
        <v>42540.749999999993</v>
      </c>
    </row>
    <row r="2260" spans="1:21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0"/>
        <v>1.4650000000000001</v>
      </c>
      <c r="P2260" s="6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>
        <v>1</v>
      </c>
      <c r="T2260" s="11">
        <f t="shared" si="214"/>
        <v>42136.542673611104</v>
      </c>
      <c r="U2260" s="11">
        <f t="shared" si="215"/>
        <v>42166.542673611104</v>
      </c>
    </row>
    <row r="2261" spans="1:21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0"/>
        <v>18.670999999999999</v>
      </c>
      <c r="P2261" s="6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>
        <v>1</v>
      </c>
      <c r="T2261" s="11">
        <f t="shared" si="214"/>
        <v>42702.59648148148</v>
      </c>
      <c r="U2261" s="11">
        <f t="shared" si="215"/>
        <v>42712.59648148148</v>
      </c>
    </row>
    <row r="2262" spans="1:21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0"/>
        <v>3.2692000000000001</v>
      </c>
      <c r="P2262" s="6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>
        <v>1</v>
      </c>
      <c r="T2262" s="11">
        <f t="shared" si="214"/>
        <v>41694.808449074073</v>
      </c>
      <c r="U2262" s="11">
        <f t="shared" si="215"/>
        <v>41724.766782407409</v>
      </c>
    </row>
    <row r="2263" spans="1:21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0"/>
        <v>7.7949999999999999</v>
      </c>
      <c r="P2263" s="6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>
        <v>1</v>
      </c>
      <c r="T2263" s="11">
        <f t="shared" si="214"/>
        <v>42759.516435185178</v>
      </c>
      <c r="U2263" s="11">
        <f t="shared" si="215"/>
        <v>42780.516435185178</v>
      </c>
    </row>
    <row r="2264" spans="1:21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0"/>
        <v>1.5415151515151515</v>
      </c>
      <c r="P2264" s="6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>
        <v>1</v>
      </c>
      <c r="T2264" s="11">
        <f t="shared" si="214"/>
        <v>41926.376828703702</v>
      </c>
      <c r="U2264" s="11">
        <f t="shared" si="215"/>
        <v>41960.791666666664</v>
      </c>
    </row>
    <row r="2265" spans="1:21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0"/>
        <v>1.1554666666666666</v>
      </c>
      <c r="P2265" s="6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>
        <v>1</v>
      </c>
      <c r="T2265" s="11">
        <f t="shared" si="214"/>
        <v>42014.623993055553</v>
      </c>
      <c r="U2265" s="11">
        <f t="shared" si="215"/>
        <v>42035.623993055553</v>
      </c>
    </row>
    <row r="2266" spans="1:21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0"/>
        <v>1.8003333333333333</v>
      </c>
      <c r="P2266" s="6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>
        <v>1</v>
      </c>
      <c r="T2266" s="11">
        <f t="shared" si="214"/>
        <v>42496.374004629623</v>
      </c>
      <c r="U2266" s="11">
        <f t="shared" si="215"/>
        <v>42512.916666666664</v>
      </c>
    </row>
    <row r="2267" spans="1:21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0"/>
        <v>2.9849999999999999</v>
      </c>
      <c r="P2267" s="6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>
        <v>1</v>
      </c>
      <c r="T2267" s="11">
        <f t="shared" si="214"/>
        <v>42689.644756944443</v>
      </c>
      <c r="U2267" s="11">
        <f t="shared" si="215"/>
        <v>42696.644756944443</v>
      </c>
    </row>
    <row r="2268" spans="1:21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0"/>
        <v>3.2026666666666666</v>
      </c>
      <c r="P2268" s="6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>
        <v>1</v>
      </c>
      <c r="T2268" s="11">
        <f t="shared" si="214"/>
        <v>42469.666574074072</v>
      </c>
      <c r="U2268" s="11">
        <f t="shared" si="215"/>
        <v>42486.874999999993</v>
      </c>
    </row>
    <row r="2269" spans="1:21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0"/>
        <v>3.80525</v>
      </c>
      <c r="P2269" s="6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>
        <v>1</v>
      </c>
      <c r="T2269" s="11">
        <f t="shared" si="214"/>
        <v>41968.621493055551</v>
      </c>
      <c r="U2269" s="11">
        <f t="shared" si="215"/>
        <v>41993.833333333336</v>
      </c>
    </row>
    <row r="2270" spans="1:21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0"/>
        <v>1.026</v>
      </c>
      <c r="P2270" s="6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>
        <v>1</v>
      </c>
      <c r="T2270" s="11">
        <f t="shared" si="214"/>
        <v>42775.874016203699</v>
      </c>
      <c r="U2270" s="11">
        <f t="shared" si="215"/>
        <v>42805.874016203699</v>
      </c>
    </row>
    <row r="2271" spans="1:21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0"/>
        <v>18.016400000000001</v>
      </c>
      <c r="P2271" s="6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>
        <v>1</v>
      </c>
      <c r="T2271" s="11">
        <f t="shared" si="214"/>
        <v>42776.496099537035</v>
      </c>
      <c r="U2271" s="11">
        <f t="shared" si="215"/>
        <v>42800.999999999993</v>
      </c>
    </row>
    <row r="2272" spans="1:21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0"/>
        <v>7.2024800000000004</v>
      </c>
      <c r="P2272" s="6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>
        <v>1</v>
      </c>
      <c r="T2272" s="11">
        <f t="shared" si="214"/>
        <v>42725.661030092589</v>
      </c>
      <c r="U2272" s="11">
        <f t="shared" si="215"/>
        <v>42745.707638888889</v>
      </c>
    </row>
    <row r="2273" spans="1:21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0"/>
        <v>2.8309000000000002</v>
      </c>
      <c r="P2273" s="6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>
        <v>1</v>
      </c>
      <c r="T2273" s="11">
        <f t="shared" si="214"/>
        <v>42683.791712962957</v>
      </c>
      <c r="U2273" s="11">
        <f t="shared" si="215"/>
        <v>42713.791712962957</v>
      </c>
    </row>
    <row r="2274" spans="1:21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0"/>
        <v>13.566000000000001</v>
      </c>
      <c r="P2274" s="6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>
        <v>1</v>
      </c>
      <c r="T2274" s="11">
        <f t="shared" si="214"/>
        <v>42315.491157407399</v>
      </c>
      <c r="U2274" s="11">
        <f t="shared" si="215"/>
        <v>42345.491157407399</v>
      </c>
    </row>
    <row r="2275" spans="1:21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0"/>
        <v>2.2035999999999998</v>
      </c>
      <c r="P2275" s="6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>
        <v>1</v>
      </c>
      <c r="T2275" s="11">
        <f t="shared" si="214"/>
        <v>42781.340763888882</v>
      </c>
      <c r="U2275" s="11">
        <f t="shared" si="215"/>
        <v>42806.299097222225</v>
      </c>
    </row>
    <row r="2276" spans="1:21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0"/>
        <v>1.196</v>
      </c>
      <c r="P2276" s="6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>
        <v>1</v>
      </c>
      <c r="T2276" s="11">
        <f t="shared" si="214"/>
        <v>41663.292326388888</v>
      </c>
      <c r="U2276" s="11">
        <f t="shared" si="215"/>
        <v>41693.292326388888</v>
      </c>
    </row>
    <row r="2277" spans="1:21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0"/>
        <v>4.0776923076923079</v>
      </c>
      <c r="P2277" s="6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>
        <v>1</v>
      </c>
      <c r="T2277" s="11">
        <f t="shared" si="214"/>
        <v>41965.408321759263</v>
      </c>
      <c r="U2277" s="11">
        <f t="shared" si="215"/>
        <v>41995.408321759263</v>
      </c>
    </row>
    <row r="2278" spans="1:21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0"/>
        <v>1.0581826105905425</v>
      </c>
      <c r="P2278" s="6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>
        <v>1</v>
      </c>
      <c r="T2278" s="11">
        <f t="shared" si="214"/>
        <v>41614.443159722221</v>
      </c>
      <c r="U2278" s="11">
        <f t="shared" si="215"/>
        <v>41644.443159722221</v>
      </c>
    </row>
    <row r="2279" spans="1:21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0"/>
        <v>1.4108235294117648</v>
      </c>
      <c r="P2279" s="6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>
        <v>1</v>
      </c>
      <c r="T2279" s="11">
        <f t="shared" si="214"/>
        <v>40936.470173611109</v>
      </c>
      <c r="U2279" s="11">
        <f t="shared" si="215"/>
        <v>40966.470173611109</v>
      </c>
    </row>
    <row r="2280" spans="1:21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0"/>
        <v>2.7069999999999999</v>
      </c>
      <c r="P2280" s="6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>
        <v>1</v>
      </c>
      <c r="T2280" s="11">
        <f t="shared" si="214"/>
        <v>42338.500775462955</v>
      </c>
      <c r="U2280" s="11">
        <f t="shared" si="215"/>
        <v>42372.749305555553</v>
      </c>
    </row>
    <row r="2281" spans="1:21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0"/>
        <v>1.538</v>
      </c>
      <c r="P2281" s="6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>
        <v>1</v>
      </c>
      <c r="T2281" s="11">
        <f t="shared" si="214"/>
        <v>42020.598368055551</v>
      </c>
      <c r="U2281" s="11">
        <f t="shared" si="215"/>
        <v>42038.958333333336</v>
      </c>
    </row>
    <row r="2282" spans="1:21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0"/>
        <v>4.0357653061224488</v>
      </c>
      <c r="P2282" s="6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>
        <v>1</v>
      </c>
      <c r="T2282" s="11">
        <f t="shared" si="214"/>
        <v>42234.416562499995</v>
      </c>
      <c r="U2282" s="11">
        <f t="shared" si="215"/>
        <v>42264.416562499995</v>
      </c>
    </row>
    <row r="2283" spans="1:21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0"/>
        <v>1.85</v>
      </c>
      <c r="P2283" s="6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>
        <v>1</v>
      </c>
      <c r="T2283" s="11">
        <f t="shared" si="214"/>
        <v>40687.077511574069</v>
      </c>
      <c r="U2283" s="11">
        <f t="shared" si="215"/>
        <v>40749.076388888883</v>
      </c>
    </row>
    <row r="2284" spans="1:21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0"/>
        <v>1.8533333333333333</v>
      </c>
      <c r="P2284" s="6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>
        <v>1</v>
      </c>
      <c r="T2284" s="11">
        <f t="shared" si="214"/>
        <v>42322.966273148144</v>
      </c>
      <c r="U2284" s="11">
        <f t="shared" si="215"/>
        <v>42382.966273148144</v>
      </c>
    </row>
    <row r="2285" spans="1:21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0"/>
        <v>1.0085533333333332</v>
      </c>
      <c r="P2285" s="6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>
        <v>1</v>
      </c>
      <c r="T2285" s="11">
        <f t="shared" si="214"/>
        <v>40977.916712962957</v>
      </c>
      <c r="U2285" s="11">
        <f t="shared" si="215"/>
        <v>41037.875046296293</v>
      </c>
    </row>
    <row r="2286" spans="1:21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0"/>
        <v>1.0622116666666668</v>
      </c>
      <c r="P2286" s="6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>
        <v>1</v>
      </c>
      <c r="T2286" s="11">
        <f t="shared" si="214"/>
        <v>40585.588483796295</v>
      </c>
      <c r="U2286" s="11">
        <f t="shared" si="215"/>
        <v>40613.958333333328</v>
      </c>
    </row>
    <row r="2287" spans="1:21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0"/>
        <v>1.2136666666666667</v>
      </c>
      <c r="P2287" s="6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>
        <v>1</v>
      </c>
      <c r="T2287" s="11">
        <f t="shared" si="214"/>
        <v>41058.977349537032</v>
      </c>
      <c r="U2287" s="11">
        <f t="shared" si="215"/>
        <v>41088.977349537032</v>
      </c>
    </row>
    <row r="2288" spans="1:21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0"/>
        <v>1.0006666666666666</v>
      </c>
      <c r="P2288" s="6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>
        <v>1</v>
      </c>
      <c r="T2288" s="11">
        <f t="shared" si="214"/>
        <v>41494.755254629628</v>
      </c>
      <c r="U2288" s="11">
        <f t="shared" si="215"/>
        <v>41522.957638888889</v>
      </c>
    </row>
    <row r="2289" spans="1:21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0"/>
        <v>1.1997755555555556</v>
      </c>
      <c r="P2289" s="6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>
        <v>1</v>
      </c>
      <c r="T2289" s="11">
        <f t="shared" si="214"/>
        <v>41792.459027777775</v>
      </c>
      <c r="U2289" s="11">
        <f t="shared" si="215"/>
        <v>41813.459027777775</v>
      </c>
    </row>
    <row r="2290" spans="1:21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0"/>
        <v>1.0009999999999999</v>
      </c>
      <c r="P2290" s="6">
        <f t="shared" si="211"/>
        <v>40.04</v>
      </c>
      <c r="Q2290" t="str">
        <f t="shared" si="212"/>
        <v>music</v>
      </c>
      <c r="R2290" t="str">
        <f t="shared" si="213"/>
        <v>rock</v>
      </c>
      <c r="S2290">
        <v>1</v>
      </c>
      <c r="T2290" s="11">
        <f t="shared" si="214"/>
        <v>41067.619085648148</v>
      </c>
      <c r="U2290" s="11">
        <f t="shared" si="215"/>
        <v>41086.541666666664</v>
      </c>
    </row>
    <row r="2291" spans="1:21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0"/>
        <v>1.0740000000000001</v>
      </c>
      <c r="P2291" s="6">
        <f t="shared" si="211"/>
        <v>64.44</v>
      </c>
      <c r="Q2291" t="str">
        <f t="shared" si="212"/>
        <v>music</v>
      </c>
      <c r="R2291" t="str">
        <f t="shared" si="213"/>
        <v>rock</v>
      </c>
      <c r="S2291">
        <v>1</v>
      </c>
      <c r="T2291" s="11">
        <f t="shared" si="214"/>
        <v>41571.790046296293</v>
      </c>
      <c r="U2291" s="11">
        <f t="shared" si="215"/>
        <v>41614.765277777777</v>
      </c>
    </row>
    <row r="2292" spans="1:21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0"/>
        <v>1.0406666666666666</v>
      </c>
      <c r="P2292" s="6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>
        <v>1</v>
      </c>
      <c r="T2292" s="11">
        <f t="shared" si="214"/>
        <v>40070.045486111107</v>
      </c>
      <c r="U2292" s="11">
        <f t="shared" si="215"/>
        <v>40148.5</v>
      </c>
    </row>
    <row r="2293" spans="1:21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0"/>
        <v>1.728</v>
      </c>
      <c r="P2293" s="6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>
        <v>1</v>
      </c>
      <c r="T2293" s="11">
        <f t="shared" si="214"/>
        <v>40987.768726851849</v>
      </c>
      <c r="U2293" s="11">
        <f t="shared" si="215"/>
        <v>41021.958333333328</v>
      </c>
    </row>
    <row r="2294" spans="1:21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0"/>
        <v>1.072505</v>
      </c>
      <c r="P2294" s="6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>
        <v>1</v>
      </c>
      <c r="T2294" s="11">
        <f t="shared" si="214"/>
        <v>40987.489305555551</v>
      </c>
      <c r="U2294" s="11">
        <f t="shared" si="215"/>
        <v>41017.489305555551</v>
      </c>
    </row>
    <row r="2295" spans="1:21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0"/>
        <v>1.0823529411764705</v>
      </c>
      <c r="P2295" s="6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>
        <v>1</v>
      </c>
      <c r="T2295" s="11">
        <f t="shared" si="214"/>
        <v>41151.499988425923</v>
      </c>
      <c r="U2295" s="11">
        <f t="shared" si="215"/>
        <v>41176.957638888889</v>
      </c>
    </row>
    <row r="2296" spans="1:21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0"/>
        <v>1.4608079999999999</v>
      </c>
      <c r="P2296" s="6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>
        <v>1</v>
      </c>
      <c r="T2296" s="11">
        <f t="shared" si="214"/>
        <v>41264.514814814815</v>
      </c>
      <c r="U2296" s="11">
        <f t="shared" si="215"/>
        <v>41294.514814814815</v>
      </c>
    </row>
    <row r="2297" spans="1:21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0"/>
        <v>1.2524999999999999</v>
      </c>
      <c r="P2297" s="6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>
        <v>1</v>
      </c>
      <c r="T2297" s="11">
        <f t="shared" si="214"/>
        <v>41270.746018518512</v>
      </c>
      <c r="U2297" s="11">
        <f t="shared" si="215"/>
        <v>41300.746018518512</v>
      </c>
    </row>
    <row r="2298" spans="1:21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0"/>
        <v>1.4907142857142857</v>
      </c>
      <c r="P2298" s="6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>
        <v>1</v>
      </c>
      <c r="T2298" s="11">
        <f t="shared" si="214"/>
        <v>40927.52344907407</v>
      </c>
      <c r="U2298" s="11">
        <f t="shared" si="215"/>
        <v>40962.52344907407</v>
      </c>
    </row>
    <row r="2299" spans="1:21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0"/>
        <v>1.006</v>
      </c>
      <c r="P2299" s="6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>
        <v>1</v>
      </c>
      <c r="T2299" s="11">
        <f t="shared" si="214"/>
        <v>40947.83390046296</v>
      </c>
      <c r="U2299" s="11">
        <f t="shared" si="215"/>
        <v>40981.957638888889</v>
      </c>
    </row>
    <row r="2300" spans="1:21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0"/>
        <v>1.0507333333333333</v>
      </c>
      <c r="P2300" s="6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>
        <v>1</v>
      </c>
      <c r="T2300" s="11">
        <f t="shared" si="214"/>
        <v>41694.632326388884</v>
      </c>
      <c r="U2300" s="11">
        <f t="shared" si="215"/>
        <v>41724.59065972222</v>
      </c>
    </row>
    <row r="2301" spans="1:21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0"/>
        <v>3.5016666666666665</v>
      </c>
      <c r="P2301" s="6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>
        <v>1</v>
      </c>
      <c r="T2301" s="11">
        <f t="shared" si="214"/>
        <v>40564.824178240735</v>
      </c>
      <c r="U2301" s="11">
        <f t="shared" si="215"/>
        <v>40579.824178240735</v>
      </c>
    </row>
    <row r="2302" spans="1:21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0"/>
        <v>1.0125</v>
      </c>
      <c r="P2302" s="6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>
        <v>1</v>
      </c>
      <c r="T2302" s="11">
        <f t="shared" si="214"/>
        <v>41074.518703703703</v>
      </c>
      <c r="U2302" s="11">
        <f t="shared" si="215"/>
        <v>41088.518703703703</v>
      </c>
    </row>
    <row r="2303" spans="1:21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0"/>
        <v>1.336044</v>
      </c>
      <c r="P2303" s="6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>
        <v>1</v>
      </c>
      <c r="T2303" s="11">
        <f t="shared" si="214"/>
        <v>41415.938611111109</v>
      </c>
      <c r="U2303" s="11">
        <f t="shared" si="215"/>
        <v>41445.938611111109</v>
      </c>
    </row>
    <row r="2304" spans="1:21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0"/>
        <v>1.7065217391304348</v>
      </c>
      <c r="P2304" s="6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>
        <v>1</v>
      </c>
      <c r="T2304" s="11">
        <f t="shared" si="214"/>
        <v>41605.660115740735</v>
      </c>
      <c r="U2304" s="11">
        <f t="shared" si="215"/>
        <v>41639.083333333328</v>
      </c>
    </row>
    <row r="2305" spans="1:21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0"/>
        <v>1.0935829457364341</v>
      </c>
      <c r="P2305" s="6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>
        <v>1</v>
      </c>
      <c r="T2305" s="11">
        <f t="shared" si="214"/>
        <v>40849.902731481481</v>
      </c>
      <c r="U2305" s="11">
        <f t="shared" si="215"/>
        <v>40889.944398148145</v>
      </c>
    </row>
    <row r="2306" spans="1:21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0"/>
        <v>1.0070033333333335</v>
      </c>
      <c r="P2306" s="6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>
        <v>1</v>
      </c>
      <c r="T2306" s="11">
        <f t="shared" si="214"/>
        <v>40502.607534722221</v>
      </c>
      <c r="U2306" s="11">
        <f t="shared" si="215"/>
        <v>40543.999305555553</v>
      </c>
    </row>
    <row r="2307" spans="1:21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16">E2307/D2307</f>
        <v>1.0122777777777778</v>
      </c>
      <c r="P2307" s="6">
        <f t="shared" ref="P2307:P2370" si="217">E2307/L2307</f>
        <v>109.10778443113773</v>
      </c>
      <c r="Q2307" t="str">
        <f t="shared" ref="Q2307:Q2370" si="218">LEFT(N2307,FIND("/",N2307)-1)</f>
        <v>music</v>
      </c>
      <c r="R2307" t="str">
        <f t="shared" ref="R2307:R2370" si="219">RIGHT(N2307,LEN(N2307)-FIND("/",N2307))</f>
        <v>indie rock</v>
      </c>
      <c r="S2307">
        <v>1</v>
      </c>
      <c r="T2307" s="11">
        <f t="shared" ref="T2307:T2370" si="220">(((J2307/60)/60)/24)+DATE(1970,1,1)+(-5/24)</f>
        <v>41834.486944444441</v>
      </c>
      <c r="U2307" s="11">
        <f t="shared" ref="U2307:U2370" si="221">(((I2307/60)/60)/24)+DATE(1970,1,1)+(-5/24)</f>
        <v>41859.541666666664</v>
      </c>
    </row>
    <row r="2308" spans="1:21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6"/>
        <v>1.0675857142857144</v>
      </c>
      <c r="P2308" s="6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>
        <v>1</v>
      </c>
      <c r="T2308" s="11">
        <f t="shared" si="220"/>
        <v>40947.959826388884</v>
      </c>
      <c r="U2308" s="11">
        <f t="shared" si="221"/>
        <v>40977.959826388884</v>
      </c>
    </row>
    <row r="2309" spans="1:21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6"/>
        <v>1.0665777537961894</v>
      </c>
      <c r="P2309" s="6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>
        <v>1</v>
      </c>
      <c r="T2309" s="11">
        <f t="shared" si="220"/>
        <v>41004.594131944439</v>
      </c>
      <c r="U2309" s="11">
        <f t="shared" si="221"/>
        <v>41034.59407407407</v>
      </c>
    </row>
    <row r="2310" spans="1:21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6"/>
        <v>1.0130622</v>
      </c>
      <c r="P2310" s="6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>
        <v>1</v>
      </c>
      <c r="T2310" s="11">
        <f t="shared" si="220"/>
        <v>41851.754583333335</v>
      </c>
      <c r="U2310" s="11">
        <f t="shared" si="221"/>
        <v>41879.833333333328</v>
      </c>
    </row>
    <row r="2311" spans="1:21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6"/>
        <v>1.0667450000000001</v>
      </c>
      <c r="P2311" s="6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>
        <v>1</v>
      </c>
      <c r="T2311" s="11">
        <f t="shared" si="220"/>
        <v>41307.779363425921</v>
      </c>
      <c r="U2311" s="11">
        <f t="shared" si="221"/>
        <v>41342.779363425921</v>
      </c>
    </row>
    <row r="2312" spans="1:21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6"/>
        <v>4.288397837837838</v>
      </c>
      <c r="P2312" s="6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>
        <v>1</v>
      </c>
      <c r="T2312" s="11">
        <f t="shared" si="220"/>
        <v>41324.585821759254</v>
      </c>
      <c r="U2312" s="11">
        <f t="shared" si="221"/>
        <v>41354.54415509259</v>
      </c>
    </row>
    <row r="2313" spans="1:21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6"/>
        <v>1.0411111111111111</v>
      </c>
      <c r="P2313" s="6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>
        <v>1</v>
      </c>
      <c r="T2313" s="11">
        <f t="shared" si="220"/>
        <v>41735.796168981477</v>
      </c>
      <c r="U2313" s="11">
        <f t="shared" si="221"/>
        <v>41765.796168981477</v>
      </c>
    </row>
    <row r="2314" spans="1:21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6"/>
        <v>1.0786666666666667</v>
      </c>
      <c r="P2314" s="6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>
        <v>1</v>
      </c>
      <c r="T2314" s="11">
        <f t="shared" si="220"/>
        <v>41716.424513888887</v>
      </c>
      <c r="U2314" s="11">
        <f t="shared" si="221"/>
        <v>41747.75</v>
      </c>
    </row>
    <row r="2315" spans="1:21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6"/>
        <v>1.7584040000000001</v>
      </c>
      <c r="P2315" s="6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>
        <v>1</v>
      </c>
      <c r="T2315" s="11">
        <f t="shared" si="220"/>
        <v>41002.750300925924</v>
      </c>
      <c r="U2315" s="11">
        <f t="shared" si="221"/>
        <v>41032.750300925924</v>
      </c>
    </row>
    <row r="2316" spans="1:21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6"/>
        <v>1.5697000000000001</v>
      </c>
      <c r="P2316" s="6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>
        <v>1</v>
      </c>
      <c r="T2316" s="11">
        <f t="shared" si="220"/>
        <v>41037.343252314815</v>
      </c>
      <c r="U2316" s="11">
        <f t="shared" si="221"/>
        <v>41067.343252314815</v>
      </c>
    </row>
    <row r="2317" spans="1:21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6"/>
        <v>1.026</v>
      </c>
      <c r="P2317" s="6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>
        <v>1</v>
      </c>
      <c r="T2317" s="11">
        <f t="shared" si="220"/>
        <v>41004.517858796295</v>
      </c>
      <c r="U2317" s="11">
        <f t="shared" si="221"/>
        <v>41034.517858796295</v>
      </c>
    </row>
    <row r="2318" spans="1:21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6"/>
        <v>1.0404266666666666</v>
      </c>
      <c r="P2318" s="6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>
        <v>1</v>
      </c>
      <c r="T2318" s="11">
        <f t="shared" si="220"/>
        <v>40079.516782407409</v>
      </c>
      <c r="U2318" s="11">
        <f t="shared" si="221"/>
        <v>40156.558333333334</v>
      </c>
    </row>
    <row r="2319" spans="1:21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6"/>
        <v>1.04</v>
      </c>
      <c r="P2319" s="6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>
        <v>1</v>
      </c>
      <c r="T2319" s="11">
        <f t="shared" si="220"/>
        <v>40192.33390046296</v>
      </c>
      <c r="U2319" s="11">
        <f t="shared" si="221"/>
        <v>40224</v>
      </c>
    </row>
    <row r="2320" spans="1:21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6"/>
        <v>1.2105999999999999</v>
      </c>
      <c r="P2320" s="6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>
        <v>1</v>
      </c>
      <c r="T2320" s="11">
        <f t="shared" si="220"/>
        <v>40050.435347222221</v>
      </c>
      <c r="U2320" s="11">
        <f t="shared" si="221"/>
        <v>40081.957638888889</v>
      </c>
    </row>
    <row r="2321" spans="1:21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6"/>
        <v>1.077</v>
      </c>
      <c r="P2321" s="6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>
        <v>1</v>
      </c>
      <c r="T2321" s="11">
        <f t="shared" si="220"/>
        <v>41592.873668981476</v>
      </c>
      <c r="U2321" s="11">
        <f t="shared" si="221"/>
        <v>41622.873668981476</v>
      </c>
    </row>
    <row r="2322" spans="1:21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6"/>
        <v>1.0866</v>
      </c>
      <c r="P2322" s="6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>
        <v>1</v>
      </c>
      <c r="T2322" s="11">
        <f t="shared" si="220"/>
        <v>41696.608796296292</v>
      </c>
      <c r="U2322" s="11">
        <f t="shared" si="221"/>
        <v>41731.567129629628</v>
      </c>
    </row>
    <row r="2323" spans="1:21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6"/>
        <v>0.39120962394619685</v>
      </c>
      <c r="P2323" s="6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>
        <v>1</v>
      </c>
      <c r="T2323" s="11">
        <f t="shared" si="220"/>
        <v>42799.052094907405</v>
      </c>
      <c r="U2323" s="11">
        <f t="shared" si="221"/>
        <v>42829.010428240734</v>
      </c>
    </row>
    <row r="2324" spans="1:21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6"/>
        <v>3.1481481481481478E-2</v>
      </c>
      <c r="P2324" s="6">
        <f t="shared" si="217"/>
        <v>21.25</v>
      </c>
      <c r="Q2324" t="str">
        <f t="shared" si="218"/>
        <v>food</v>
      </c>
      <c r="R2324" t="str">
        <f t="shared" si="219"/>
        <v>small batch</v>
      </c>
      <c r="S2324">
        <v>1</v>
      </c>
      <c r="T2324" s="11">
        <f t="shared" si="220"/>
        <v>42804.687141203707</v>
      </c>
      <c r="U2324" s="11">
        <f t="shared" si="221"/>
        <v>42834.645474537036</v>
      </c>
    </row>
    <row r="2325" spans="1:21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6"/>
        <v>0.48</v>
      </c>
      <c r="P2325" s="6">
        <f t="shared" si="217"/>
        <v>30</v>
      </c>
      <c r="Q2325" t="str">
        <f t="shared" si="218"/>
        <v>food</v>
      </c>
      <c r="R2325" t="str">
        <f t="shared" si="219"/>
        <v>small batch</v>
      </c>
      <c r="S2325">
        <v>1</v>
      </c>
      <c r="T2325" s="11">
        <f t="shared" si="220"/>
        <v>42807.54684027777</v>
      </c>
      <c r="U2325" s="11">
        <f t="shared" si="221"/>
        <v>42814.54684027777</v>
      </c>
    </row>
    <row r="2326" spans="1:21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6"/>
        <v>0.20733333333333334</v>
      </c>
      <c r="P2326" s="6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>
        <v>1</v>
      </c>
      <c r="T2326" s="11">
        <f t="shared" si="220"/>
        <v>42790.67690972222</v>
      </c>
      <c r="U2326" s="11">
        <f t="shared" si="221"/>
        <v>42820.635243055549</v>
      </c>
    </row>
    <row r="2327" spans="1:21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6"/>
        <v>0.08</v>
      </c>
      <c r="P2327" s="6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>
        <v>1</v>
      </c>
      <c r="T2327" s="11">
        <f t="shared" si="220"/>
        <v>42793.814016203702</v>
      </c>
      <c r="U2327" s="11">
        <f t="shared" si="221"/>
        <v>42823.772349537037</v>
      </c>
    </row>
    <row r="2328" spans="1:21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6"/>
        <v>7.1999999999999998E-3</v>
      </c>
      <c r="P2328" s="6">
        <f t="shared" si="217"/>
        <v>108</v>
      </c>
      <c r="Q2328" t="str">
        <f t="shared" si="218"/>
        <v>food</v>
      </c>
      <c r="R2328" t="str">
        <f t="shared" si="219"/>
        <v>small batch</v>
      </c>
      <c r="S2328">
        <v>1</v>
      </c>
      <c r="T2328" s="11">
        <f t="shared" si="220"/>
        <v>42803.825787037036</v>
      </c>
      <c r="U2328" s="11">
        <f t="shared" si="221"/>
        <v>42855.499999999993</v>
      </c>
    </row>
    <row r="2329" spans="1:21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6"/>
        <v>5.2609431428571432</v>
      </c>
      <c r="P2329" s="6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>
        <v>1</v>
      </c>
      <c r="T2329" s="11">
        <f t="shared" si="220"/>
        <v>41842.708796296298</v>
      </c>
      <c r="U2329" s="11">
        <f t="shared" si="221"/>
        <v>41877.708796296298</v>
      </c>
    </row>
    <row r="2330" spans="1:21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6"/>
        <v>2.5445000000000002</v>
      </c>
      <c r="P2330" s="6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>
        <v>1</v>
      </c>
      <c r="T2330" s="11">
        <f t="shared" si="220"/>
        <v>42139.573344907411</v>
      </c>
      <c r="U2330" s="11">
        <f t="shared" si="221"/>
        <v>42169.573344907411</v>
      </c>
    </row>
    <row r="2331" spans="1:21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6"/>
        <v>1.0591999999999999</v>
      </c>
      <c r="P2331" s="6">
        <f t="shared" si="217"/>
        <v>211.84</v>
      </c>
      <c r="Q2331" t="str">
        <f t="shared" si="218"/>
        <v>food</v>
      </c>
      <c r="R2331" t="str">
        <f t="shared" si="219"/>
        <v>small batch</v>
      </c>
      <c r="S2331">
        <v>1</v>
      </c>
      <c r="T2331" s="11">
        <f t="shared" si="220"/>
        <v>41807.416041666664</v>
      </c>
      <c r="U2331" s="11">
        <f t="shared" si="221"/>
        <v>41837.416041666664</v>
      </c>
    </row>
    <row r="2332" spans="1:21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6"/>
        <v>1.0242285714285715</v>
      </c>
      <c r="P2332" s="6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>
        <v>1</v>
      </c>
      <c r="T2332" s="11">
        <f t="shared" si="220"/>
        <v>42332.691469907404</v>
      </c>
      <c r="U2332" s="11">
        <f t="shared" si="221"/>
        <v>42362.791666666664</v>
      </c>
    </row>
    <row r="2333" spans="1:21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6"/>
        <v>1.4431375</v>
      </c>
      <c r="P2333" s="6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>
        <v>1</v>
      </c>
      <c r="T2333" s="11">
        <f t="shared" si="220"/>
        <v>41838.797337962962</v>
      </c>
      <c r="U2333" s="11">
        <f t="shared" si="221"/>
        <v>41868.797337962962</v>
      </c>
    </row>
    <row r="2334" spans="1:21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6"/>
        <v>1.06308</v>
      </c>
      <c r="P2334" s="6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>
        <v>1</v>
      </c>
      <c r="T2334" s="11">
        <f t="shared" si="220"/>
        <v>42011.419803240737</v>
      </c>
      <c r="U2334" s="11">
        <f t="shared" si="221"/>
        <v>42041.419803240737</v>
      </c>
    </row>
    <row r="2335" spans="1:21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6"/>
        <v>2.1216666666666666</v>
      </c>
      <c r="P2335" s="6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>
        <v>1</v>
      </c>
      <c r="T2335" s="11">
        <f t="shared" si="220"/>
        <v>41767.442013888889</v>
      </c>
      <c r="U2335" s="11">
        <f t="shared" si="221"/>
        <v>41788.534722222219</v>
      </c>
    </row>
    <row r="2336" spans="1:21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6"/>
        <v>1.0195000000000001</v>
      </c>
      <c r="P2336" s="6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>
        <v>1</v>
      </c>
      <c r="T2336" s="11">
        <f t="shared" si="220"/>
        <v>41918.461782407401</v>
      </c>
      <c r="U2336" s="11">
        <f t="shared" si="221"/>
        <v>41948.523611111108</v>
      </c>
    </row>
    <row r="2337" spans="1:21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6"/>
        <v>1.0227200000000001</v>
      </c>
      <c r="P2337" s="6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>
        <v>1</v>
      </c>
      <c r="T2337" s="11">
        <f t="shared" si="220"/>
        <v>41771.363923611112</v>
      </c>
      <c r="U2337" s="11">
        <f t="shared" si="221"/>
        <v>41801.363923611112</v>
      </c>
    </row>
    <row r="2338" spans="1:21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6"/>
        <v>5.2073254999999996</v>
      </c>
      <c r="P2338" s="6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>
        <v>1</v>
      </c>
      <c r="T2338" s="11">
        <f t="shared" si="220"/>
        <v>41666.716377314813</v>
      </c>
      <c r="U2338" s="11">
        <f t="shared" si="221"/>
        <v>41706.716377314813</v>
      </c>
    </row>
    <row r="2339" spans="1:21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6"/>
        <v>1.1065833333333333</v>
      </c>
      <c r="P2339" s="6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>
        <v>1</v>
      </c>
      <c r="T2339" s="11">
        <f t="shared" si="220"/>
        <v>41786.432210648149</v>
      </c>
      <c r="U2339" s="11">
        <f t="shared" si="221"/>
        <v>41816.432210648149</v>
      </c>
    </row>
    <row r="2340" spans="1:21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6"/>
        <v>1.0114333333333334</v>
      </c>
      <c r="P2340" s="6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>
        <v>1</v>
      </c>
      <c r="T2340" s="11">
        <f t="shared" si="220"/>
        <v>41789.688472222217</v>
      </c>
      <c r="U2340" s="11">
        <f t="shared" si="221"/>
        <v>41819.688472222217</v>
      </c>
    </row>
    <row r="2341" spans="1:21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6"/>
        <v>2.9420799999999998</v>
      </c>
      <c r="P2341" s="6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>
        <v>1</v>
      </c>
      <c r="T2341" s="11">
        <f t="shared" si="220"/>
        <v>42692.591539351844</v>
      </c>
      <c r="U2341" s="11">
        <f t="shared" si="221"/>
        <v>42723.124305555553</v>
      </c>
    </row>
    <row r="2342" spans="1:21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6"/>
        <v>1.0577749999999999</v>
      </c>
      <c r="P2342" s="6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>
        <v>1</v>
      </c>
      <c r="T2342" s="11">
        <f t="shared" si="220"/>
        <v>42643.434467592589</v>
      </c>
      <c r="U2342" s="11">
        <f t="shared" si="221"/>
        <v>42673.434467592589</v>
      </c>
    </row>
    <row r="2343" spans="1:21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6"/>
        <v>0</v>
      </c>
      <c r="P2343" s="6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>
        <v>1</v>
      </c>
      <c r="T2343" s="11">
        <f t="shared" si="220"/>
        <v>42167.605370370373</v>
      </c>
      <c r="U2343" s="11">
        <f t="shared" si="221"/>
        <v>42197.605370370373</v>
      </c>
    </row>
    <row r="2344" spans="1:21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6"/>
        <v>0</v>
      </c>
      <c r="P2344" s="6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>
        <v>1</v>
      </c>
      <c r="T2344" s="11">
        <f t="shared" si="220"/>
        <v>41897.49386574074</v>
      </c>
      <c r="U2344" s="11">
        <f t="shared" si="221"/>
        <v>41918</v>
      </c>
    </row>
    <row r="2345" spans="1:21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6"/>
        <v>0.03</v>
      </c>
      <c r="P2345" s="6">
        <f t="shared" si="217"/>
        <v>300</v>
      </c>
      <c r="Q2345" t="str">
        <f t="shared" si="218"/>
        <v>technology</v>
      </c>
      <c r="R2345" t="str">
        <f t="shared" si="219"/>
        <v>web</v>
      </c>
      <c r="S2345">
        <v>1</v>
      </c>
      <c r="T2345" s="11">
        <f t="shared" si="220"/>
        <v>42327.616956018515</v>
      </c>
      <c r="U2345" s="11">
        <f t="shared" si="221"/>
        <v>42377.615972222215</v>
      </c>
    </row>
    <row r="2346" spans="1:21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6"/>
        <v>1E-3</v>
      </c>
      <c r="P2346" s="6">
        <f t="shared" si="217"/>
        <v>1</v>
      </c>
      <c r="Q2346" t="str">
        <f t="shared" si="218"/>
        <v>technology</v>
      </c>
      <c r="R2346" t="str">
        <f t="shared" si="219"/>
        <v>web</v>
      </c>
      <c r="S2346">
        <v>1</v>
      </c>
      <c r="T2346" s="11">
        <f t="shared" si="220"/>
        <v>42515.519317129627</v>
      </c>
      <c r="U2346" s="11">
        <f t="shared" si="221"/>
        <v>42545.519317129627</v>
      </c>
    </row>
    <row r="2347" spans="1:21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6"/>
        <v>0</v>
      </c>
      <c r="P2347" s="6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>
        <v>1</v>
      </c>
      <c r="T2347" s="11">
        <f t="shared" si="220"/>
        <v>42059.79347222222</v>
      </c>
      <c r="U2347" s="11">
        <f t="shared" si="221"/>
        <v>42094.777083333327</v>
      </c>
    </row>
    <row r="2348" spans="1:21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6"/>
        <v>6.4999999999999997E-4</v>
      </c>
      <c r="P2348" s="6">
        <f t="shared" si="217"/>
        <v>13</v>
      </c>
      <c r="Q2348" t="str">
        <f t="shared" si="218"/>
        <v>technology</v>
      </c>
      <c r="R2348" t="str">
        <f t="shared" si="219"/>
        <v>web</v>
      </c>
      <c r="S2348">
        <v>1</v>
      </c>
      <c r="T2348" s="11">
        <f t="shared" si="220"/>
        <v>42615.590636574074</v>
      </c>
      <c r="U2348" s="11">
        <f t="shared" si="221"/>
        <v>42660.590636574074</v>
      </c>
    </row>
    <row r="2349" spans="1:21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6"/>
        <v>1.4999999999999999E-2</v>
      </c>
      <c r="P2349" s="6">
        <f t="shared" si="217"/>
        <v>15</v>
      </c>
      <c r="Q2349" t="str">
        <f t="shared" si="218"/>
        <v>technology</v>
      </c>
      <c r="R2349" t="str">
        <f t="shared" si="219"/>
        <v>web</v>
      </c>
      <c r="S2349">
        <v>1</v>
      </c>
      <c r="T2349" s="11">
        <f t="shared" si="220"/>
        <v>42577.399027777778</v>
      </c>
      <c r="U2349" s="11">
        <f t="shared" si="221"/>
        <v>42607.399027777778</v>
      </c>
    </row>
    <row r="2350" spans="1:21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6"/>
        <v>3.8571428571428572E-3</v>
      </c>
      <c r="P2350" s="6">
        <f t="shared" si="217"/>
        <v>54</v>
      </c>
      <c r="Q2350" t="str">
        <f t="shared" si="218"/>
        <v>technology</v>
      </c>
      <c r="R2350" t="str">
        <f t="shared" si="219"/>
        <v>web</v>
      </c>
      <c r="S2350">
        <v>1</v>
      </c>
      <c r="T2350" s="11">
        <f t="shared" si="220"/>
        <v>42360.723819444444</v>
      </c>
      <c r="U2350" s="11">
        <f t="shared" si="221"/>
        <v>42420.723819444444</v>
      </c>
    </row>
    <row r="2351" spans="1:21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6"/>
        <v>0</v>
      </c>
      <c r="P2351" s="6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>
        <v>1</v>
      </c>
      <c r="T2351" s="11">
        <f t="shared" si="220"/>
        <v>42198.567453703705</v>
      </c>
      <c r="U2351" s="11">
        <f t="shared" si="221"/>
        <v>42227.567453703705</v>
      </c>
    </row>
    <row r="2352" spans="1:21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6"/>
        <v>0</v>
      </c>
      <c r="P2352" s="6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>
        <v>1</v>
      </c>
      <c r="T2352" s="11">
        <f t="shared" si="220"/>
        <v>42708.633912037032</v>
      </c>
      <c r="U2352" s="11">
        <f t="shared" si="221"/>
        <v>42738.633912037032</v>
      </c>
    </row>
    <row r="2353" spans="1:21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6"/>
        <v>5.7142857142857143E-3</v>
      </c>
      <c r="P2353" s="6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>
        <v>1</v>
      </c>
      <c r="T2353" s="11">
        <f t="shared" si="220"/>
        <v>42093.892812500002</v>
      </c>
      <c r="U2353" s="11">
        <f t="shared" si="221"/>
        <v>42123.892812500002</v>
      </c>
    </row>
    <row r="2354" spans="1:21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6"/>
        <v>0</v>
      </c>
      <c r="P2354" s="6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>
        <v>1</v>
      </c>
      <c r="T2354" s="11">
        <f t="shared" si="220"/>
        <v>42101.425370370365</v>
      </c>
      <c r="U2354" s="11">
        <f t="shared" si="221"/>
        <v>42161.425370370365</v>
      </c>
    </row>
    <row r="2355" spans="1:21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6"/>
        <v>0</v>
      </c>
      <c r="P2355" s="6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>
        <v>1</v>
      </c>
      <c r="T2355" s="11">
        <f t="shared" si="220"/>
        <v>42103.467847222222</v>
      </c>
      <c r="U2355" s="11">
        <f t="shared" si="221"/>
        <v>42115.467847222222</v>
      </c>
    </row>
    <row r="2356" spans="1:21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6"/>
        <v>7.1428571428571429E-4</v>
      </c>
      <c r="P2356" s="6">
        <f t="shared" si="217"/>
        <v>25</v>
      </c>
      <c r="Q2356" t="str">
        <f t="shared" si="218"/>
        <v>technology</v>
      </c>
      <c r="R2356" t="str">
        <f t="shared" si="219"/>
        <v>web</v>
      </c>
      <c r="S2356">
        <v>1</v>
      </c>
      <c r="T2356" s="11">
        <f t="shared" si="220"/>
        <v>41954.51458333333</v>
      </c>
      <c r="U2356" s="11">
        <f t="shared" si="221"/>
        <v>42014.51458333333</v>
      </c>
    </row>
    <row r="2357" spans="1:21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6"/>
        <v>6.875E-3</v>
      </c>
      <c r="P2357" s="6">
        <f t="shared" si="217"/>
        <v>27.5</v>
      </c>
      <c r="Q2357" t="str">
        <f t="shared" si="218"/>
        <v>technology</v>
      </c>
      <c r="R2357" t="str">
        <f t="shared" si="219"/>
        <v>web</v>
      </c>
      <c r="S2357">
        <v>1</v>
      </c>
      <c r="T2357" s="11">
        <f t="shared" si="220"/>
        <v>42096.709907407399</v>
      </c>
      <c r="U2357" s="11">
        <f t="shared" si="221"/>
        <v>42126.709907407399</v>
      </c>
    </row>
    <row r="2358" spans="1:21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6"/>
        <v>0</v>
      </c>
      <c r="P2358" s="6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>
        <v>1</v>
      </c>
      <c r="T2358" s="11">
        <f t="shared" si="220"/>
        <v>42130.575277777774</v>
      </c>
      <c r="U2358" s="11">
        <f t="shared" si="221"/>
        <v>42160.575277777774</v>
      </c>
    </row>
    <row r="2359" spans="1:21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6"/>
        <v>0</v>
      </c>
      <c r="P2359" s="6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>
        <v>1</v>
      </c>
      <c r="T2359" s="11">
        <f t="shared" si="220"/>
        <v>42264.411782407398</v>
      </c>
      <c r="U2359" s="11">
        <f t="shared" si="221"/>
        <v>42294.411782407398</v>
      </c>
    </row>
    <row r="2360" spans="1:21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6"/>
        <v>0</v>
      </c>
      <c r="P2360" s="6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>
        <v>1</v>
      </c>
      <c r="T2360" s="11">
        <f t="shared" si="220"/>
        <v>41978.722638888888</v>
      </c>
      <c r="U2360" s="11">
        <f t="shared" si="221"/>
        <v>42034.818749999999</v>
      </c>
    </row>
    <row r="2361" spans="1:21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6"/>
        <v>0.14680000000000001</v>
      </c>
      <c r="P2361" s="6">
        <f t="shared" si="217"/>
        <v>367</v>
      </c>
      <c r="Q2361" t="str">
        <f t="shared" si="218"/>
        <v>technology</v>
      </c>
      <c r="R2361" t="str">
        <f t="shared" si="219"/>
        <v>web</v>
      </c>
      <c r="S2361">
        <v>1</v>
      </c>
      <c r="T2361" s="11">
        <f t="shared" si="220"/>
        <v>42159.441249999996</v>
      </c>
      <c r="U2361" s="11">
        <f t="shared" si="221"/>
        <v>42219.441249999996</v>
      </c>
    </row>
    <row r="2362" spans="1:21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6"/>
        <v>4.0000000000000002E-4</v>
      </c>
      <c r="P2362" s="6">
        <f t="shared" si="217"/>
        <v>2</v>
      </c>
      <c r="Q2362" t="str">
        <f t="shared" si="218"/>
        <v>technology</v>
      </c>
      <c r="R2362" t="str">
        <f t="shared" si="219"/>
        <v>web</v>
      </c>
      <c r="S2362">
        <v>1</v>
      </c>
      <c r="T2362" s="11">
        <f t="shared" si="220"/>
        <v>42377.498611111114</v>
      </c>
      <c r="U2362" s="11">
        <f t="shared" si="221"/>
        <v>42407.498611111114</v>
      </c>
    </row>
    <row r="2363" spans="1:21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6"/>
        <v>0</v>
      </c>
      <c r="P2363" s="6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>
        <v>1</v>
      </c>
      <c r="T2363" s="11">
        <f t="shared" si="220"/>
        <v>42466.650555555556</v>
      </c>
      <c r="U2363" s="11">
        <f t="shared" si="221"/>
        <v>42490.708333333336</v>
      </c>
    </row>
    <row r="2364" spans="1:21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6"/>
        <v>0.2857142857142857</v>
      </c>
      <c r="P2364" s="6">
        <f t="shared" si="217"/>
        <v>60</v>
      </c>
      <c r="Q2364" t="str">
        <f t="shared" si="218"/>
        <v>technology</v>
      </c>
      <c r="R2364" t="str">
        <f t="shared" si="219"/>
        <v>web</v>
      </c>
      <c r="S2364">
        <v>1</v>
      </c>
      <c r="T2364" s="11">
        <f t="shared" si="220"/>
        <v>41954.47997685185</v>
      </c>
      <c r="U2364" s="11">
        <f t="shared" si="221"/>
        <v>41984.47997685185</v>
      </c>
    </row>
    <row r="2365" spans="1:21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6"/>
        <v>0</v>
      </c>
      <c r="P2365" s="6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>
        <v>1</v>
      </c>
      <c r="T2365" s="11">
        <f t="shared" si="220"/>
        <v>42321.803240740737</v>
      </c>
      <c r="U2365" s="11">
        <f t="shared" si="221"/>
        <v>42366.803240740737</v>
      </c>
    </row>
    <row r="2366" spans="1:21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6"/>
        <v>0</v>
      </c>
      <c r="P2366" s="6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>
        <v>1</v>
      </c>
      <c r="T2366" s="11">
        <f t="shared" si="220"/>
        <v>42248.726342592585</v>
      </c>
      <c r="U2366" s="11">
        <f t="shared" si="221"/>
        <v>42303.726342592585</v>
      </c>
    </row>
    <row r="2367" spans="1:21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6"/>
        <v>0</v>
      </c>
      <c r="P2367" s="6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>
        <v>1</v>
      </c>
      <c r="T2367" s="11">
        <f t="shared" si="220"/>
        <v>42346.528067129628</v>
      </c>
      <c r="U2367" s="11">
        <f t="shared" si="221"/>
        <v>42386.749999999993</v>
      </c>
    </row>
    <row r="2368" spans="1:21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6"/>
        <v>0.1052</v>
      </c>
      <c r="P2368" s="6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>
        <v>1</v>
      </c>
      <c r="T2368" s="11">
        <f t="shared" si="220"/>
        <v>42268.323298611103</v>
      </c>
      <c r="U2368" s="11">
        <f t="shared" si="221"/>
        <v>42298.323298611103</v>
      </c>
    </row>
    <row r="2369" spans="1:21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6"/>
        <v>1.34E-2</v>
      </c>
      <c r="P2369" s="6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>
        <v>1</v>
      </c>
      <c r="T2369" s="11">
        <f t="shared" si="220"/>
        <v>42425.761759259258</v>
      </c>
      <c r="U2369" s="11">
        <f t="shared" si="221"/>
        <v>42485.720092592594</v>
      </c>
    </row>
    <row r="2370" spans="1:21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16"/>
        <v>2.5000000000000001E-3</v>
      </c>
      <c r="P2370" s="6">
        <f t="shared" si="217"/>
        <v>50</v>
      </c>
      <c r="Q2370" t="str">
        <f t="shared" si="218"/>
        <v>technology</v>
      </c>
      <c r="R2370" t="str">
        <f t="shared" si="219"/>
        <v>web</v>
      </c>
      <c r="S2370">
        <v>1</v>
      </c>
      <c r="T2370" s="11">
        <f t="shared" si="220"/>
        <v>42063.513483796291</v>
      </c>
      <c r="U2370" s="11">
        <f t="shared" si="221"/>
        <v>42108.471817129634</v>
      </c>
    </row>
    <row r="2371" spans="1:21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2">E2371/D2371</f>
        <v>0</v>
      </c>
      <c r="P2371" s="6" t="e">
        <f t="shared" ref="P2371:P2434" si="223">E2371/L2371</f>
        <v>#DIV/0!</v>
      </c>
      <c r="Q2371" t="str">
        <f t="shared" ref="Q2371:Q2434" si="224">LEFT(N2371,FIND("/",N2371)-1)</f>
        <v>technology</v>
      </c>
      <c r="R2371" t="str">
        <f t="shared" ref="R2371:R2434" si="225">RIGHT(N2371,LEN(N2371)-FIND("/",N2371))</f>
        <v>web</v>
      </c>
      <c r="S2371">
        <v>1</v>
      </c>
      <c r="T2371" s="11">
        <f t="shared" ref="T2371:T2434" si="226">(((J2371/60)/60)/24)+DATE(1970,1,1)+(-5/24)</f>
        <v>42380.60429398148</v>
      </c>
      <c r="U2371" s="11">
        <f t="shared" ref="U2371:U2434" si="227">(((I2371/60)/60)/24)+DATE(1970,1,1)+(-5/24)</f>
        <v>42410.60429398148</v>
      </c>
    </row>
    <row r="2372" spans="1:21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2"/>
        <v>3.2799999999999999E-3</v>
      </c>
      <c r="P2372" s="6">
        <f t="shared" si="223"/>
        <v>20.5</v>
      </c>
      <c r="Q2372" t="str">
        <f t="shared" si="224"/>
        <v>technology</v>
      </c>
      <c r="R2372" t="str">
        <f t="shared" si="225"/>
        <v>web</v>
      </c>
      <c r="S2372">
        <v>1</v>
      </c>
      <c r="T2372" s="11">
        <f t="shared" si="226"/>
        <v>41960.980798611105</v>
      </c>
      <c r="U2372" s="11">
        <f t="shared" si="227"/>
        <v>41990.980798611105</v>
      </c>
    </row>
    <row r="2373" spans="1:21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2"/>
        <v>0</v>
      </c>
      <c r="P2373" s="6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>
        <v>1</v>
      </c>
      <c r="T2373" s="11">
        <f t="shared" si="226"/>
        <v>42150.569398148145</v>
      </c>
      <c r="U2373" s="11">
        <f t="shared" si="227"/>
        <v>42180.569398148145</v>
      </c>
    </row>
    <row r="2374" spans="1:21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2"/>
        <v>3.272727272727273E-2</v>
      </c>
      <c r="P2374" s="6">
        <f t="shared" si="223"/>
        <v>30</v>
      </c>
      <c r="Q2374" t="str">
        <f t="shared" si="224"/>
        <v>technology</v>
      </c>
      <c r="R2374" t="str">
        <f t="shared" si="225"/>
        <v>web</v>
      </c>
      <c r="S2374">
        <v>1</v>
      </c>
      <c r="T2374" s="11">
        <f t="shared" si="226"/>
        <v>42087.860775462956</v>
      </c>
      <c r="U2374" s="11">
        <f t="shared" si="227"/>
        <v>42117.860775462956</v>
      </c>
    </row>
    <row r="2375" spans="1:21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2"/>
        <v>5.8823529411764708E-5</v>
      </c>
      <c r="P2375" s="6">
        <f t="shared" si="223"/>
        <v>50</v>
      </c>
      <c r="Q2375" t="str">
        <f t="shared" si="224"/>
        <v>technology</v>
      </c>
      <c r="R2375" t="str">
        <f t="shared" si="225"/>
        <v>web</v>
      </c>
      <c r="S2375">
        <v>1</v>
      </c>
      <c r="T2375" s="11">
        <f t="shared" si="226"/>
        <v>42215.453981481485</v>
      </c>
      <c r="U2375" s="11">
        <f t="shared" si="227"/>
        <v>42245.453981481485</v>
      </c>
    </row>
    <row r="2376" spans="1:21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2"/>
        <v>4.5454545454545455E-4</v>
      </c>
      <c r="P2376" s="6">
        <f t="shared" si="223"/>
        <v>10</v>
      </c>
      <c r="Q2376" t="str">
        <f t="shared" si="224"/>
        <v>technology</v>
      </c>
      <c r="R2376" t="str">
        <f t="shared" si="225"/>
        <v>web</v>
      </c>
      <c r="S2376">
        <v>1</v>
      </c>
      <c r="T2376" s="11">
        <f t="shared" si="226"/>
        <v>42017.634953703695</v>
      </c>
      <c r="U2376" s="11">
        <f t="shared" si="227"/>
        <v>42047.634953703695</v>
      </c>
    </row>
    <row r="2377" spans="1:21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2"/>
        <v>0</v>
      </c>
      <c r="P2377" s="6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>
        <v>1</v>
      </c>
      <c r="T2377" s="11">
        <f t="shared" si="226"/>
        <v>42592.627743055556</v>
      </c>
      <c r="U2377" s="11">
        <f t="shared" si="227"/>
        <v>42622.627743055556</v>
      </c>
    </row>
    <row r="2378" spans="1:21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2"/>
        <v>0.10877666666666666</v>
      </c>
      <c r="P2378" s="6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>
        <v>1</v>
      </c>
      <c r="T2378" s="11">
        <f t="shared" si="226"/>
        <v>42318.717199074068</v>
      </c>
      <c r="U2378" s="11">
        <f t="shared" si="227"/>
        <v>42348.717199074068</v>
      </c>
    </row>
    <row r="2379" spans="1:21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2"/>
        <v>0</v>
      </c>
      <c r="P2379" s="6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>
        <v>1</v>
      </c>
      <c r="T2379" s="11">
        <f t="shared" si="226"/>
        <v>42669.661840277775</v>
      </c>
      <c r="U2379" s="11">
        <f t="shared" si="227"/>
        <v>42699.703506944446</v>
      </c>
    </row>
    <row r="2380" spans="1:21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2"/>
        <v>0</v>
      </c>
      <c r="P2380" s="6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>
        <v>1</v>
      </c>
      <c r="T2380" s="11">
        <f t="shared" si="226"/>
        <v>42212.804745370369</v>
      </c>
      <c r="U2380" s="11">
        <f t="shared" si="227"/>
        <v>42241.804745370369</v>
      </c>
    </row>
    <row r="2381" spans="1:21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2"/>
        <v>0</v>
      </c>
      <c r="P2381" s="6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>
        <v>1</v>
      </c>
      <c r="T2381" s="11">
        <f t="shared" si="226"/>
        <v>42236.808055555557</v>
      </c>
      <c r="U2381" s="11">
        <f t="shared" si="227"/>
        <v>42281.808055555557</v>
      </c>
    </row>
    <row r="2382" spans="1:21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2"/>
        <v>3.6666666666666666E-3</v>
      </c>
      <c r="P2382" s="6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>
        <v>1</v>
      </c>
      <c r="T2382" s="11">
        <f t="shared" si="226"/>
        <v>42248.584976851846</v>
      </c>
      <c r="U2382" s="11">
        <f t="shared" si="227"/>
        <v>42278.584976851846</v>
      </c>
    </row>
    <row r="2383" spans="1:21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2"/>
        <v>1.8193398957730169E-2</v>
      </c>
      <c r="P2383" s="6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>
        <v>1</v>
      </c>
      <c r="T2383" s="11">
        <f t="shared" si="226"/>
        <v>42074.727407407401</v>
      </c>
      <c r="U2383" s="11">
        <f t="shared" si="227"/>
        <v>42104.727407407401</v>
      </c>
    </row>
    <row r="2384" spans="1:21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2"/>
        <v>2.5000000000000001E-2</v>
      </c>
      <c r="P2384" s="6">
        <f t="shared" si="223"/>
        <v>37.5</v>
      </c>
      <c r="Q2384" t="str">
        <f t="shared" si="224"/>
        <v>technology</v>
      </c>
      <c r="R2384" t="str">
        <f t="shared" si="225"/>
        <v>web</v>
      </c>
      <c r="S2384">
        <v>1</v>
      </c>
      <c r="T2384" s="11">
        <f t="shared" si="226"/>
        <v>42194.979201388887</v>
      </c>
      <c r="U2384" s="11">
        <f t="shared" si="227"/>
        <v>42219.979201388887</v>
      </c>
    </row>
    <row r="2385" spans="1:21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2"/>
        <v>4.3499999999999997E-2</v>
      </c>
      <c r="P2385" s="6">
        <f t="shared" si="223"/>
        <v>145</v>
      </c>
      <c r="Q2385" t="str">
        <f t="shared" si="224"/>
        <v>technology</v>
      </c>
      <c r="R2385" t="str">
        <f t="shared" si="225"/>
        <v>web</v>
      </c>
      <c r="S2385">
        <v>1</v>
      </c>
      <c r="T2385" s="11">
        <f t="shared" si="226"/>
        <v>42026.848460648143</v>
      </c>
      <c r="U2385" s="11">
        <f t="shared" si="227"/>
        <v>42056.848460648143</v>
      </c>
    </row>
    <row r="2386" spans="1:21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2"/>
        <v>8.0000000000000002E-3</v>
      </c>
      <c r="P2386" s="6">
        <f t="shared" si="223"/>
        <v>1</v>
      </c>
      <c r="Q2386" t="str">
        <f t="shared" si="224"/>
        <v>technology</v>
      </c>
      <c r="R2386" t="str">
        <f t="shared" si="225"/>
        <v>web</v>
      </c>
      <c r="S2386">
        <v>1</v>
      </c>
      <c r="T2386" s="11">
        <f t="shared" si="226"/>
        <v>41926.859293981477</v>
      </c>
      <c r="U2386" s="11">
        <f t="shared" si="227"/>
        <v>41956.900960648149</v>
      </c>
    </row>
    <row r="2387" spans="1:21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2"/>
        <v>1.2123076923076924E-2</v>
      </c>
      <c r="P2387" s="6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>
        <v>1</v>
      </c>
      <c r="T2387" s="11">
        <f t="shared" si="226"/>
        <v>42191.493425925924</v>
      </c>
      <c r="U2387" s="11">
        <f t="shared" si="227"/>
        <v>42221.493425925924</v>
      </c>
    </row>
    <row r="2388" spans="1:21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2"/>
        <v>0</v>
      </c>
      <c r="P2388" s="6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>
        <v>1</v>
      </c>
      <c r="T2388" s="11">
        <f t="shared" si="226"/>
        <v>41954.629907407405</v>
      </c>
      <c r="U2388" s="11">
        <f t="shared" si="227"/>
        <v>42014.629907407405</v>
      </c>
    </row>
    <row r="2389" spans="1:21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2"/>
        <v>6.8399999999999997E-3</v>
      </c>
      <c r="P2389" s="6">
        <f t="shared" si="223"/>
        <v>342</v>
      </c>
      <c r="Q2389" t="str">
        <f t="shared" si="224"/>
        <v>technology</v>
      </c>
      <c r="R2389" t="str">
        <f t="shared" si="225"/>
        <v>web</v>
      </c>
      <c r="S2389">
        <v>1</v>
      </c>
      <c r="T2389" s="11">
        <f t="shared" si="226"/>
        <v>42528.418287037035</v>
      </c>
      <c r="U2389" s="11">
        <f t="shared" si="227"/>
        <v>42573.418287037035</v>
      </c>
    </row>
    <row r="2390" spans="1:21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2"/>
        <v>1.2513513513513513E-2</v>
      </c>
      <c r="P2390" s="6">
        <f t="shared" si="223"/>
        <v>57.875</v>
      </c>
      <c r="Q2390" t="str">
        <f t="shared" si="224"/>
        <v>technology</v>
      </c>
      <c r="R2390" t="str">
        <f t="shared" si="225"/>
        <v>web</v>
      </c>
      <c r="S2390">
        <v>1</v>
      </c>
      <c r="T2390" s="11">
        <f t="shared" si="226"/>
        <v>41989.645358796297</v>
      </c>
      <c r="U2390" s="11">
        <f t="shared" si="227"/>
        <v>42019.603472222218</v>
      </c>
    </row>
    <row r="2391" spans="1:21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2"/>
        <v>1.8749999999999999E-3</v>
      </c>
      <c r="P2391" s="6">
        <f t="shared" si="223"/>
        <v>30</v>
      </c>
      <c r="Q2391" t="str">
        <f t="shared" si="224"/>
        <v>technology</v>
      </c>
      <c r="R2391" t="str">
        <f t="shared" si="225"/>
        <v>web</v>
      </c>
      <c r="S2391">
        <v>1</v>
      </c>
      <c r="T2391" s="11">
        <f t="shared" si="226"/>
        <v>42179.445046296292</v>
      </c>
      <c r="U2391" s="11">
        <f t="shared" si="227"/>
        <v>42210.707638888889</v>
      </c>
    </row>
    <row r="2392" spans="1:21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2"/>
        <v>0</v>
      </c>
      <c r="P2392" s="6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>
        <v>1</v>
      </c>
      <c r="T2392" s="11">
        <f t="shared" si="226"/>
        <v>41968.053981481477</v>
      </c>
      <c r="U2392" s="11">
        <f t="shared" si="227"/>
        <v>42008.053981481477</v>
      </c>
    </row>
    <row r="2393" spans="1:21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2"/>
        <v>1.25E-3</v>
      </c>
      <c r="P2393" s="6">
        <f t="shared" si="223"/>
        <v>25</v>
      </c>
      <c r="Q2393" t="str">
        <f t="shared" si="224"/>
        <v>technology</v>
      </c>
      <c r="R2393" t="str">
        <f t="shared" si="225"/>
        <v>web</v>
      </c>
      <c r="S2393">
        <v>1</v>
      </c>
      <c r="T2393" s="11">
        <f t="shared" si="226"/>
        <v>42064.586157407401</v>
      </c>
      <c r="U2393" s="11">
        <f t="shared" si="227"/>
        <v>42094.544490740744</v>
      </c>
    </row>
    <row r="2394" spans="1:21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2"/>
        <v>0</v>
      </c>
      <c r="P2394" s="6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>
        <v>1</v>
      </c>
      <c r="T2394" s="11">
        <f t="shared" si="226"/>
        <v>42275.912303240737</v>
      </c>
      <c r="U2394" s="11">
        <f t="shared" si="227"/>
        <v>42305.912303240737</v>
      </c>
    </row>
    <row r="2395" spans="1:21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2"/>
        <v>5.0000000000000001E-4</v>
      </c>
      <c r="P2395" s="6">
        <f t="shared" si="223"/>
        <v>50</v>
      </c>
      <c r="Q2395" t="str">
        <f t="shared" si="224"/>
        <v>technology</v>
      </c>
      <c r="R2395" t="str">
        <f t="shared" si="225"/>
        <v>web</v>
      </c>
      <c r="S2395">
        <v>1</v>
      </c>
      <c r="T2395" s="11">
        <f t="shared" si="226"/>
        <v>42194.440011574072</v>
      </c>
      <c r="U2395" s="11">
        <f t="shared" si="227"/>
        <v>42224.440011574072</v>
      </c>
    </row>
    <row r="2396" spans="1:21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2"/>
        <v>5.9999999999999995E-4</v>
      </c>
      <c r="P2396" s="6">
        <f t="shared" si="223"/>
        <v>1.5</v>
      </c>
      <c r="Q2396" t="str">
        <f t="shared" si="224"/>
        <v>technology</v>
      </c>
      <c r="R2396" t="str">
        <f t="shared" si="225"/>
        <v>web</v>
      </c>
      <c r="S2396">
        <v>1</v>
      </c>
      <c r="T2396" s="11">
        <f t="shared" si="226"/>
        <v>42031.15385416666</v>
      </c>
      <c r="U2396" s="11">
        <f t="shared" si="227"/>
        <v>42061.15385416666</v>
      </c>
    </row>
    <row r="2397" spans="1:21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2"/>
        <v>0</v>
      </c>
      <c r="P2397" s="6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>
        <v>1</v>
      </c>
      <c r="T2397" s="11">
        <f t="shared" si="226"/>
        <v>42716.913043981483</v>
      </c>
      <c r="U2397" s="11">
        <f t="shared" si="227"/>
        <v>42745.164583333331</v>
      </c>
    </row>
    <row r="2398" spans="1:21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2"/>
        <v>2E-3</v>
      </c>
      <c r="P2398" s="6">
        <f t="shared" si="223"/>
        <v>10</v>
      </c>
      <c r="Q2398" t="str">
        <f t="shared" si="224"/>
        <v>technology</v>
      </c>
      <c r="R2398" t="str">
        <f t="shared" si="225"/>
        <v>web</v>
      </c>
      <c r="S2398">
        <v>1</v>
      </c>
      <c r="T2398" s="11">
        <f t="shared" si="226"/>
        <v>42262.640717592592</v>
      </c>
      <c r="U2398" s="11">
        <f t="shared" si="227"/>
        <v>42292.640717592592</v>
      </c>
    </row>
    <row r="2399" spans="1:21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2"/>
        <v>0</v>
      </c>
      <c r="P2399" s="6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>
        <v>1</v>
      </c>
      <c r="T2399" s="11">
        <f t="shared" si="226"/>
        <v>41976.676574074074</v>
      </c>
      <c r="U2399" s="11">
        <f t="shared" si="227"/>
        <v>42006.676574074074</v>
      </c>
    </row>
    <row r="2400" spans="1:21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2"/>
        <v>0</v>
      </c>
      <c r="P2400" s="6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>
        <v>1</v>
      </c>
      <c r="T2400" s="11">
        <f t="shared" si="226"/>
        <v>42157.708148148151</v>
      </c>
      <c r="U2400" s="11">
        <f t="shared" si="227"/>
        <v>42187.708148148151</v>
      </c>
    </row>
    <row r="2401" spans="1:21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2"/>
        <v>0</v>
      </c>
      <c r="P2401" s="6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>
        <v>1</v>
      </c>
      <c r="T2401" s="11">
        <f t="shared" si="226"/>
        <v>41956.644745370366</v>
      </c>
      <c r="U2401" s="11">
        <f t="shared" si="227"/>
        <v>41991.644745370366</v>
      </c>
    </row>
    <row r="2402" spans="1:21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2"/>
        <v>0</v>
      </c>
      <c r="P2402" s="6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>
        <v>1</v>
      </c>
      <c r="T2402" s="11">
        <f t="shared" si="226"/>
        <v>42444.059768518513</v>
      </c>
      <c r="U2402" s="11">
        <f t="shared" si="227"/>
        <v>42474.059768518513</v>
      </c>
    </row>
    <row r="2403" spans="1:21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2"/>
        <v>7.1785714285714283E-3</v>
      </c>
      <c r="P2403" s="6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>
        <v>1</v>
      </c>
      <c r="T2403" s="11">
        <f t="shared" si="226"/>
        <v>42374.614537037036</v>
      </c>
      <c r="U2403" s="11">
        <f t="shared" si="227"/>
        <v>42434.614537037036</v>
      </c>
    </row>
    <row r="2404" spans="1:21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2"/>
        <v>4.3333333333333331E-3</v>
      </c>
      <c r="P2404" s="6">
        <f t="shared" si="223"/>
        <v>52</v>
      </c>
      <c r="Q2404" t="str">
        <f t="shared" si="224"/>
        <v>food</v>
      </c>
      <c r="R2404" t="str">
        <f t="shared" si="225"/>
        <v>food trucks</v>
      </c>
      <c r="S2404">
        <v>1</v>
      </c>
      <c r="T2404" s="11">
        <f t="shared" si="226"/>
        <v>42107.47142361111</v>
      </c>
      <c r="U2404" s="11">
        <f t="shared" si="227"/>
        <v>42137.47142361111</v>
      </c>
    </row>
    <row r="2405" spans="1:21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2"/>
        <v>0.16833333333333333</v>
      </c>
      <c r="P2405" s="6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>
        <v>1</v>
      </c>
      <c r="T2405" s="11">
        <f t="shared" si="226"/>
        <v>42399.674282407403</v>
      </c>
      <c r="U2405" s="11">
        <f t="shared" si="227"/>
        <v>42459.632615740738</v>
      </c>
    </row>
    <row r="2406" spans="1:21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2"/>
        <v>0</v>
      </c>
      <c r="P2406" s="6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>
        <v>1</v>
      </c>
      <c r="T2406" s="11">
        <f t="shared" si="226"/>
        <v>42341.831099537034</v>
      </c>
      <c r="U2406" s="11">
        <f t="shared" si="227"/>
        <v>42371.831099537034</v>
      </c>
    </row>
    <row r="2407" spans="1:21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2"/>
        <v>0.22520000000000001</v>
      </c>
      <c r="P2407" s="6">
        <f t="shared" si="223"/>
        <v>56.3</v>
      </c>
      <c r="Q2407" t="str">
        <f t="shared" si="224"/>
        <v>food</v>
      </c>
      <c r="R2407" t="str">
        <f t="shared" si="225"/>
        <v>food trucks</v>
      </c>
      <c r="S2407">
        <v>1</v>
      </c>
      <c r="T2407" s="11">
        <f t="shared" si="226"/>
        <v>42595.377025462956</v>
      </c>
      <c r="U2407" s="11">
        <f t="shared" si="227"/>
        <v>42616.377025462956</v>
      </c>
    </row>
    <row r="2408" spans="1:21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2"/>
        <v>0.41384615384615386</v>
      </c>
      <c r="P2408" s="6">
        <f t="shared" si="223"/>
        <v>84.0625</v>
      </c>
      <c r="Q2408" t="str">
        <f t="shared" si="224"/>
        <v>food</v>
      </c>
      <c r="R2408" t="str">
        <f t="shared" si="225"/>
        <v>food trucks</v>
      </c>
      <c r="S2408">
        <v>1</v>
      </c>
      <c r="T2408" s="11">
        <f t="shared" si="226"/>
        <v>41982.902662037035</v>
      </c>
      <c r="U2408" s="11">
        <f t="shared" si="227"/>
        <v>42022.902662037035</v>
      </c>
    </row>
    <row r="2409" spans="1:21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2"/>
        <v>0.25259090909090909</v>
      </c>
      <c r="P2409" s="6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>
        <v>1</v>
      </c>
      <c r="T2409" s="11">
        <f t="shared" si="226"/>
        <v>42082.367222222216</v>
      </c>
      <c r="U2409" s="11">
        <f t="shared" si="227"/>
        <v>42105.041666666664</v>
      </c>
    </row>
    <row r="2410" spans="1:21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2"/>
        <v>2E-3</v>
      </c>
      <c r="P2410" s="6">
        <f t="shared" si="223"/>
        <v>15</v>
      </c>
      <c r="Q2410" t="str">
        <f t="shared" si="224"/>
        <v>food</v>
      </c>
      <c r="R2410" t="str">
        <f t="shared" si="225"/>
        <v>food trucks</v>
      </c>
      <c r="S2410">
        <v>1</v>
      </c>
      <c r="T2410" s="11">
        <f t="shared" si="226"/>
        <v>41918.93237268518</v>
      </c>
      <c r="U2410" s="11">
        <f t="shared" si="227"/>
        <v>41948.974039351851</v>
      </c>
    </row>
    <row r="2411" spans="1:21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2"/>
        <v>1.84E-2</v>
      </c>
      <c r="P2411" s="6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>
        <v>1</v>
      </c>
      <c r="T2411" s="11">
        <f t="shared" si="226"/>
        <v>42204.667534722219</v>
      </c>
      <c r="U2411" s="11">
        <f t="shared" si="227"/>
        <v>42234.667534722219</v>
      </c>
    </row>
    <row r="2412" spans="1:21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2"/>
        <v>0</v>
      </c>
      <c r="P2412" s="6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>
        <v>1</v>
      </c>
      <c r="T2412" s="11">
        <f t="shared" si="226"/>
        <v>42224.199942129628</v>
      </c>
      <c r="U2412" s="11">
        <f t="shared" si="227"/>
        <v>42254.199942129628</v>
      </c>
    </row>
    <row r="2413" spans="1:21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2"/>
        <v>6.0400000000000002E-3</v>
      </c>
      <c r="P2413" s="6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>
        <v>1</v>
      </c>
      <c r="T2413" s="11">
        <f t="shared" si="226"/>
        <v>42211.524097222216</v>
      </c>
      <c r="U2413" s="11">
        <f t="shared" si="227"/>
        <v>42241.524097222216</v>
      </c>
    </row>
    <row r="2414" spans="1:21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2"/>
        <v>0</v>
      </c>
      <c r="P2414" s="6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>
        <v>1</v>
      </c>
      <c r="T2414" s="11">
        <f t="shared" si="226"/>
        <v>42655.528622685182</v>
      </c>
      <c r="U2414" s="11">
        <f t="shared" si="227"/>
        <v>42700.570289351854</v>
      </c>
    </row>
    <row r="2415" spans="1:21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2"/>
        <v>8.3333333333333332E-3</v>
      </c>
      <c r="P2415" s="6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>
        <v>1</v>
      </c>
      <c r="T2415" s="11">
        <f t="shared" si="226"/>
        <v>41759.901412037034</v>
      </c>
      <c r="U2415" s="11">
        <f t="shared" si="227"/>
        <v>41790.770833333328</v>
      </c>
    </row>
    <row r="2416" spans="1:21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2"/>
        <v>3.0666666666666665E-2</v>
      </c>
      <c r="P2416" s="6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>
        <v>1</v>
      </c>
      <c r="T2416" s="11">
        <f t="shared" si="226"/>
        <v>42198.486805555549</v>
      </c>
      <c r="U2416" s="11">
        <f t="shared" si="227"/>
        <v>42237.957638888889</v>
      </c>
    </row>
    <row r="2417" spans="1:21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2"/>
        <v>5.5833333333333334E-3</v>
      </c>
      <c r="P2417" s="6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>
        <v>1</v>
      </c>
      <c r="T2417" s="11">
        <f t="shared" si="226"/>
        <v>42536.654467592591</v>
      </c>
      <c r="U2417" s="11">
        <f t="shared" si="227"/>
        <v>42566.654467592591</v>
      </c>
    </row>
    <row r="2418" spans="1:21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2"/>
        <v>2.5000000000000001E-4</v>
      </c>
      <c r="P2418" s="6">
        <f t="shared" si="223"/>
        <v>5</v>
      </c>
      <c r="Q2418" t="str">
        <f t="shared" si="224"/>
        <v>food</v>
      </c>
      <c r="R2418" t="str">
        <f t="shared" si="225"/>
        <v>food trucks</v>
      </c>
      <c r="S2418">
        <v>1</v>
      </c>
      <c r="T2418" s="11">
        <f t="shared" si="226"/>
        <v>42019.529432870368</v>
      </c>
      <c r="U2418" s="11">
        <f t="shared" si="227"/>
        <v>42077.416666666664</v>
      </c>
    </row>
    <row r="2419" spans="1:21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2"/>
        <v>0</v>
      </c>
      <c r="P2419" s="6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>
        <v>1</v>
      </c>
      <c r="T2419" s="11">
        <f t="shared" si="226"/>
        <v>41831.675775462958</v>
      </c>
      <c r="U2419" s="11">
        <f t="shared" si="227"/>
        <v>41861.675775462958</v>
      </c>
    </row>
    <row r="2420" spans="1:21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2"/>
        <v>2.0000000000000001E-4</v>
      </c>
      <c r="P2420" s="6">
        <f t="shared" si="223"/>
        <v>1</v>
      </c>
      <c r="Q2420" t="str">
        <f t="shared" si="224"/>
        <v>food</v>
      </c>
      <c r="R2420" t="str">
        <f t="shared" si="225"/>
        <v>food trucks</v>
      </c>
      <c r="S2420">
        <v>1</v>
      </c>
      <c r="T2420" s="11">
        <f t="shared" si="226"/>
        <v>42027.648657407401</v>
      </c>
      <c r="U2420" s="11">
        <f t="shared" si="227"/>
        <v>42087.606990740744</v>
      </c>
    </row>
    <row r="2421" spans="1:21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2"/>
        <v>0</v>
      </c>
      <c r="P2421" s="6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>
        <v>1</v>
      </c>
      <c r="T2421" s="11">
        <f t="shared" si="226"/>
        <v>41993.529965277768</v>
      </c>
      <c r="U2421" s="11">
        <f t="shared" si="227"/>
        <v>42053.529965277768</v>
      </c>
    </row>
    <row r="2422" spans="1:21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2"/>
        <v>0.14825133372851215</v>
      </c>
      <c r="P2422" s="6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>
        <v>1</v>
      </c>
      <c r="T2422" s="11">
        <f t="shared" si="226"/>
        <v>41892.820543981477</v>
      </c>
      <c r="U2422" s="11">
        <f t="shared" si="227"/>
        <v>41952.862210648142</v>
      </c>
    </row>
    <row r="2423" spans="1:21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2"/>
        <v>1.6666666666666666E-4</v>
      </c>
      <c r="P2423" s="6">
        <f t="shared" si="223"/>
        <v>1</v>
      </c>
      <c r="Q2423" t="str">
        <f t="shared" si="224"/>
        <v>food</v>
      </c>
      <c r="R2423" t="str">
        <f t="shared" si="225"/>
        <v>food trucks</v>
      </c>
      <c r="S2423">
        <v>1</v>
      </c>
      <c r="T2423" s="11">
        <f t="shared" si="226"/>
        <v>42026.479120370372</v>
      </c>
      <c r="U2423" s="11">
        <f t="shared" si="227"/>
        <v>42056.479120370372</v>
      </c>
    </row>
    <row r="2424" spans="1:21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2"/>
        <v>2E-3</v>
      </c>
      <c r="P2424" s="6">
        <f t="shared" si="223"/>
        <v>1</v>
      </c>
      <c r="Q2424" t="str">
        <f t="shared" si="224"/>
        <v>food</v>
      </c>
      <c r="R2424" t="str">
        <f t="shared" si="225"/>
        <v>food trucks</v>
      </c>
      <c r="S2424">
        <v>1</v>
      </c>
      <c r="T2424" s="11">
        <f t="shared" si="226"/>
        <v>42044.516620370363</v>
      </c>
      <c r="U2424" s="11">
        <f t="shared" si="227"/>
        <v>42074.474953703706</v>
      </c>
    </row>
    <row r="2425" spans="1:21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2"/>
        <v>1.3333333333333334E-4</v>
      </c>
      <c r="P2425" s="6">
        <f t="shared" si="223"/>
        <v>8</v>
      </c>
      <c r="Q2425" t="str">
        <f t="shared" si="224"/>
        <v>food</v>
      </c>
      <c r="R2425" t="str">
        <f t="shared" si="225"/>
        <v>food trucks</v>
      </c>
      <c r="S2425">
        <v>1</v>
      </c>
      <c r="T2425" s="11">
        <f t="shared" si="226"/>
        <v>41974.496412037035</v>
      </c>
      <c r="U2425" s="11">
        <f t="shared" si="227"/>
        <v>42004.496412037035</v>
      </c>
    </row>
    <row r="2426" spans="1:21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2"/>
        <v>1.24E-2</v>
      </c>
      <c r="P2426" s="6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>
        <v>1</v>
      </c>
      <c r="T2426" s="11">
        <f t="shared" si="226"/>
        <v>41909.684120370366</v>
      </c>
      <c r="U2426" s="11">
        <f t="shared" si="227"/>
        <v>41939.684120370366</v>
      </c>
    </row>
    <row r="2427" spans="1:21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2"/>
        <v>2.8571428571428574E-4</v>
      </c>
      <c r="P2427" s="6">
        <f t="shared" si="223"/>
        <v>1</v>
      </c>
      <c r="Q2427" t="str">
        <f t="shared" si="224"/>
        <v>food</v>
      </c>
      <c r="R2427" t="str">
        <f t="shared" si="225"/>
        <v>food trucks</v>
      </c>
      <c r="S2427">
        <v>1</v>
      </c>
      <c r="T2427" s="11">
        <f t="shared" si="226"/>
        <v>42502.705428240741</v>
      </c>
      <c r="U2427" s="11">
        <f t="shared" si="227"/>
        <v>42517.711111111108</v>
      </c>
    </row>
    <row r="2428" spans="1:21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2"/>
        <v>0</v>
      </c>
      <c r="P2428" s="6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>
        <v>1</v>
      </c>
      <c r="T2428" s="11">
        <f t="shared" si="226"/>
        <v>42163.961712962955</v>
      </c>
      <c r="U2428" s="11">
        <f t="shared" si="227"/>
        <v>42223.961712962955</v>
      </c>
    </row>
    <row r="2429" spans="1:21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2"/>
        <v>2.0000000000000002E-5</v>
      </c>
      <c r="P2429" s="6">
        <f t="shared" si="223"/>
        <v>1</v>
      </c>
      <c r="Q2429" t="str">
        <f t="shared" si="224"/>
        <v>food</v>
      </c>
      <c r="R2429" t="str">
        <f t="shared" si="225"/>
        <v>food trucks</v>
      </c>
      <c r="S2429">
        <v>1</v>
      </c>
      <c r="T2429" s="11">
        <f t="shared" si="226"/>
        <v>42412.11033564814</v>
      </c>
      <c r="U2429" s="11">
        <f t="shared" si="227"/>
        <v>42452.068668981483</v>
      </c>
    </row>
    <row r="2430" spans="1:21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2"/>
        <v>2.8571428571428571E-5</v>
      </c>
      <c r="P2430" s="6">
        <f t="shared" si="223"/>
        <v>1</v>
      </c>
      <c r="Q2430" t="str">
        <f t="shared" si="224"/>
        <v>food</v>
      </c>
      <c r="R2430" t="str">
        <f t="shared" si="225"/>
        <v>food trucks</v>
      </c>
      <c r="S2430">
        <v>1</v>
      </c>
      <c r="T2430" s="11">
        <f t="shared" si="226"/>
        <v>42045.575821759259</v>
      </c>
      <c r="U2430" s="11">
        <f t="shared" si="227"/>
        <v>42075.534155092588</v>
      </c>
    </row>
    <row r="2431" spans="1:21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2"/>
        <v>1.4321428571428572E-2</v>
      </c>
      <c r="P2431" s="6">
        <f t="shared" si="223"/>
        <v>501.25</v>
      </c>
      <c r="Q2431" t="str">
        <f t="shared" si="224"/>
        <v>food</v>
      </c>
      <c r="R2431" t="str">
        <f t="shared" si="225"/>
        <v>food trucks</v>
      </c>
      <c r="S2431">
        <v>1</v>
      </c>
      <c r="T2431" s="11">
        <f t="shared" si="226"/>
        <v>42734.670902777776</v>
      </c>
      <c r="U2431" s="11">
        <f t="shared" si="227"/>
        <v>42771.488888888889</v>
      </c>
    </row>
    <row r="2432" spans="1:21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2"/>
        <v>7.0000000000000001E-3</v>
      </c>
      <c r="P2432" s="6">
        <f t="shared" si="223"/>
        <v>10.5</v>
      </c>
      <c r="Q2432" t="str">
        <f t="shared" si="224"/>
        <v>food</v>
      </c>
      <c r="R2432" t="str">
        <f t="shared" si="225"/>
        <v>food trucks</v>
      </c>
      <c r="S2432">
        <v>1</v>
      </c>
      <c r="T2432" s="11">
        <f t="shared" si="226"/>
        <v>42381.922499999993</v>
      </c>
      <c r="U2432" s="11">
        <f t="shared" si="227"/>
        <v>42411.922499999993</v>
      </c>
    </row>
    <row r="2433" spans="1:21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2"/>
        <v>2.0000000000000002E-5</v>
      </c>
      <c r="P2433" s="6">
        <f t="shared" si="223"/>
        <v>1</v>
      </c>
      <c r="Q2433" t="str">
        <f t="shared" si="224"/>
        <v>food</v>
      </c>
      <c r="R2433" t="str">
        <f t="shared" si="225"/>
        <v>food trucks</v>
      </c>
      <c r="S2433">
        <v>1</v>
      </c>
      <c r="T2433" s="11">
        <f t="shared" si="226"/>
        <v>42488.891354166662</v>
      </c>
      <c r="U2433" s="11">
        <f t="shared" si="227"/>
        <v>42548.891354166662</v>
      </c>
    </row>
    <row r="2434" spans="1:21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2"/>
        <v>1.4285714285714287E-4</v>
      </c>
      <c r="P2434" s="6">
        <f t="shared" si="223"/>
        <v>1</v>
      </c>
      <c r="Q2434" t="str">
        <f t="shared" si="224"/>
        <v>food</v>
      </c>
      <c r="R2434" t="str">
        <f t="shared" si="225"/>
        <v>food trucks</v>
      </c>
      <c r="S2434">
        <v>1</v>
      </c>
      <c r="T2434" s="11">
        <f t="shared" si="226"/>
        <v>42041.010381944441</v>
      </c>
      <c r="U2434" s="11">
        <f t="shared" si="227"/>
        <v>42071.010381944441</v>
      </c>
    </row>
    <row r="2435" spans="1:21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28">E2435/D2435</f>
        <v>0</v>
      </c>
      <c r="P2435" s="6" t="e">
        <f t="shared" ref="P2435:P2498" si="229">E2435/L2435</f>
        <v>#DIV/0!</v>
      </c>
      <c r="Q2435" t="str">
        <f t="shared" ref="Q2435:Q2498" si="230">LEFT(N2435,FIND("/",N2435)-1)</f>
        <v>food</v>
      </c>
      <c r="R2435" t="str">
        <f t="shared" ref="R2435:R2498" si="231">RIGHT(N2435,LEN(N2435)-FIND("/",N2435))</f>
        <v>food trucks</v>
      </c>
      <c r="S2435">
        <v>1</v>
      </c>
      <c r="T2435" s="11">
        <f t="shared" ref="T2435:T2498" si="232">(((J2435/60)/60)/24)+DATE(1970,1,1)+(-5/24)</f>
        <v>42397.691469907404</v>
      </c>
      <c r="U2435" s="11">
        <f t="shared" ref="U2435:U2498" si="233">(((I2435/60)/60)/24)+DATE(1970,1,1)+(-5/24)</f>
        <v>42427.691469907404</v>
      </c>
    </row>
    <row r="2436" spans="1:21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28"/>
        <v>1.2999999999999999E-3</v>
      </c>
      <c r="P2436" s="6">
        <f t="shared" si="229"/>
        <v>13</v>
      </c>
      <c r="Q2436" t="str">
        <f t="shared" si="230"/>
        <v>food</v>
      </c>
      <c r="R2436" t="str">
        <f t="shared" si="231"/>
        <v>food trucks</v>
      </c>
      <c r="S2436">
        <v>1</v>
      </c>
      <c r="T2436" s="11">
        <f t="shared" si="232"/>
        <v>42179.977708333325</v>
      </c>
      <c r="U2436" s="11">
        <f t="shared" si="233"/>
        <v>42219.977708333325</v>
      </c>
    </row>
    <row r="2437" spans="1:21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28"/>
        <v>4.8960000000000002E-3</v>
      </c>
      <c r="P2437" s="6">
        <f t="shared" si="229"/>
        <v>306</v>
      </c>
      <c r="Q2437" t="str">
        <f t="shared" si="230"/>
        <v>food</v>
      </c>
      <c r="R2437" t="str">
        <f t="shared" si="231"/>
        <v>food trucks</v>
      </c>
      <c r="S2437">
        <v>1</v>
      </c>
      <c r="T2437" s="11">
        <f t="shared" si="232"/>
        <v>42252.069282407399</v>
      </c>
      <c r="U2437" s="11">
        <f t="shared" si="233"/>
        <v>42282.069282407399</v>
      </c>
    </row>
    <row r="2438" spans="1:21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28"/>
        <v>3.8461538461538462E-4</v>
      </c>
      <c r="P2438" s="6">
        <f t="shared" si="229"/>
        <v>22.5</v>
      </c>
      <c r="Q2438" t="str">
        <f t="shared" si="230"/>
        <v>food</v>
      </c>
      <c r="R2438" t="str">
        <f t="shared" si="231"/>
        <v>food trucks</v>
      </c>
      <c r="S2438">
        <v>1</v>
      </c>
      <c r="T2438" s="11">
        <f t="shared" si="232"/>
        <v>42338.407060185178</v>
      </c>
      <c r="U2438" s="11">
        <f t="shared" si="233"/>
        <v>42398.407060185178</v>
      </c>
    </row>
    <row r="2439" spans="1:21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28"/>
        <v>0</v>
      </c>
      <c r="P2439" s="6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>
        <v>1</v>
      </c>
      <c r="T2439" s="11">
        <f t="shared" si="232"/>
        <v>42031.756805555553</v>
      </c>
      <c r="U2439" s="11">
        <f t="shared" si="233"/>
        <v>42080.541666666664</v>
      </c>
    </row>
    <row r="2440" spans="1:21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28"/>
        <v>3.3333333333333335E-3</v>
      </c>
      <c r="P2440" s="6">
        <f t="shared" si="229"/>
        <v>50</v>
      </c>
      <c r="Q2440" t="str">
        <f t="shared" si="230"/>
        <v>food</v>
      </c>
      <c r="R2440" t="str">
        <f t="shared" si="231"/>
        <v>food trucks</v>
      </c>
      <c r="S2440">
        <v>1</v>
      </c>
      <c r="T2440" s="11">
        <f t="shared" si="232"/>
        <v>42285.706736111104</v>
      </c>
      <c r="U2440" s="11">
        <f t="shared" si="233"/>
        <v>42345.748402777775</v>
      </c>
    </row>
    <row r="2441" spans="1:21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28"/>
        <v>0</v>
      </c>
      <c r="P2441" s="6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>
        <v>1</v>
      </c>
      <c r="T2441" s="11">
        <f t="shared" si="232"/>
        <v>42265.610289351847</v>
      </c>
      <c r="U2441" s="11">
        <f t="shared" si="233"/>
        <v>42295.610289351847</v>
      </c>
    </row>
    <row r="2442" spans="1:21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28"/>
        <v>2E-3</v>
      </c>
      <c r="P2442" s="6">
        <f t="shared" si="229"/>
        <v>5</v>
      </c>
      <c r="Q2442" t="str">
        <f t="shared" si="230"/>
        <v>food</v>
      </c>
      <c r="R2442" t="str">
        <f t="shared" si="231"/>
        <v>food trucks</v>
      </c>
      <c r="S2442">
        <v>1</v>
      </c>
      <c r="T2442" s="11">
        <f t="shared" si="232"/>
        <v>42383.691122685181</v>
      </c>
      <c r="U2442" s="11">
        <f t="shared" si="233"/>
        <v>42413.691122685181</v>
      </c>
    </row>
    <row r="2443" spans="1:21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28"/>
        <v>1.0788</v>
      </c>
      <c r="P2443" s="6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>
        <v>1</v>
      </c>
      <c r="T2443" s="11">
        <f t="shared" si="232"/>
        <v>42186.917291666665</v>
      </c>
      <c r="U2443" s="11">
        <f t="shared" si="233"/>
        <v>42207.999305555553</v>
      </c>
    </row>
    <row r="2444" spans="1:21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28"/>
        <v>1.2594166666666666</v>
      </c>
      <c r="P2444" s="6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>
        <v>1</v>
      </c>
      <c r="T2444" s="11">
        <f t="shared" si="232"/>
        <v>42052.458657407398</v>
      </c>
      <c r="U2444" s="11">
        <f t="shared" si="233"/>
        <v>42082.416990740741</v>
      </c>
    </row>
    <row r="2445" spans="1:21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28"/>
        <v>2.0251494999999999</v>
      </c>
      <c r="P2445" s="6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>
        <v>1</v>
      </c>
      <c r="T2445" s="11">
        <f t="shared" si="232"/>
        <v>41836.416921296295</v>
      </c>
      <c r="U2445" s="11">
        <f t="shared" si="233"/>
        <v>41866.416921296295</v>
      </c>
    </row>
    <row r="2446" spans="1:21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28"/>
        <v>1.0860000000000001</v>
      </c>
      <c r="P2446" s="6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>
        <v>1</v>
      </c>
      <c r="T2446" s="11">
        <f t="shared" si="232"/>
        <v>42485.54619212963</v>
      </c>
      <c r="U2446" s="11">
        <f t="shared" si="233"/>
        <v>42515.54619212963</v>
      </c>
    </row>
    <row r="2447" spans="1:21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28"/>
        <v>1.728</v>
      </c>
      <c r="P2447" s="6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>
        <v>1</v>
      </c>
      <c r="T2447" s="11">
        <f t="shared" si="232"/>
        <v>42242.981724537036</v>
      </c>
      <c r="U2447" s="11">
        <f t="shared" si="233"/>
        <v>42272.981724537036</v>
      </c>
    </row>
    <row r="2448" spans="1:21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28"/>
        <v>1.6798</v>
      </c>
      <c r="P2448" s="6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>
        <v>1</v>
      </c>
      <c r="T2448" s="11">
        <f t="shared" si="232"/>
        <v>42670.394340277773</v>
      </c>
      <c r="U2448" s="11">
        <f t="shared" si="233"/>
        <v>42700.436006944445</v>
      </c>
    </row>
    <row r="2449" spans="1:21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28"/>
        <v>4.2720000000000002</v>
      </c>
      <c r="P2449" s="6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>
        <v>1</v>
      </c>
      <c r="T2449" s="11">
        <f t="shared" si="232"/>
        <v>42654.26149305555</v>
      </c>
      <c r="U2449" s="11">
        <f t="shared" si="233"/>
        <v>42685.958333333336</v>
      </c>
    </row>
    <row r="2450" spans="1:21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28"/>
        <v>1.075</v>
      </c>
      <c r="P2450" s="6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>
        <v>1</v>
      </c>
      <c r="T2450" s="11">
        <f t="shared" si="232"/>
        <v>42607.107789351845</v>
      </c>
      <c r="U2450" s="11">
        <f t="shared" si="233"/>
        <v>42613.025000000001</v>
      </c>
    </row>
    <row r="2451" spans="1:21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28"/>
        <v>1.08</v>
      </c>
      <c r="P2451" s="6">
        <f t="shared" si="229"/>
        <v>90</v>
      </c>
      <c r="Q2451" t="str">
        <f t="shared" si="230"/>
        <v>food</v>
      </c>
      <c r="R2451" t="str">
        <f t="shared" si="231"/>
        <v>small batch</v>
      </c>
      <c r="S2451">
        <v>1</v>
      </c>
      <c r="T2451" s="11">
        <f t="shared" si="232"/>
        <v>41942.934201388889</v>
      </c>
      <c r="U2451" s="11">
        <f t="shared" si="233"/>
        <v>41972.975868055553</v>
      </c>
    </row>
    <row r="2452" spans="1:21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28"/>
        <v>1.0153353333333335</v>
      </c>
      <c r="P2452" s="6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>
        <v>1</v>
      </c>
      <c r="T2452" s="11">
        <f t="shared" si="232"/>
        <v>41901.864074074074</v>
      </c>
      <c r="U2452" s="11">
        <f t="shared" si="233"/>
        <v>41939.924305555556</v>
      </c>
    </row>
    <row r="2453" spans="1:21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28"/>
        <v>1.1545000000000001</v>
      </c>
      <c r="P2453" s="6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>
        <v>1</v>
      </c>
      <c r="T2453" s="11">
        <f t="shared" si="232"/>
        <v>42779.700115740743</v>
      </c>
      <c r="U2453" s="11">
        <f t="shared" si="233"/>
        <v>42799.700115740743</v>
      </c>
    </row>
    <row r="2454" spans="1:21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28"/>
        <v>1.335</v>
      </c>
      <c r="P2454" s="6">
        <f t="shared" si="229"/>
        <v>53.4</v>
      </c>
      <c r="Q2454" t="str">
        <f t="shared" si="230"/>
        <v>food</v>
      </c>
      <c r="R2454" t="str">
        <f t="shared" si="231"/>
        <v>small batch</v>
      </c>
      <c r="S2454">
        <v>1</v>
      </c>
      <c r="T2454" s="11">
        <f t="shared" si="232"/>
        <v>42338.635416666664</v>
      </c>
      <c r="U2454" s="11">
        <f t="shared" si="233"/>
        <v>42367.749999999993</v>
      </c>
    </row>
    <row r="2455" spans="1:21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28"/>
        <v>1.5469999999999999</v>
      </c>
      <c r="P2455" s="6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>
        <v>1</v>
      </c>
      <c r="T2455" s="11">
        <f t="shared" si="232"/>
        <v>42738.483900462961</v>
      </c>
      <c r="U2455" s="11">
        <f t="shared" si="233"/>
        <v>42768.483900462961</v>
      </c>
    </row>
    <row r="2456" spans="1:21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28"/>
        <v>1.0084571428571429</v>
      </c>
      <c r="P2456" s="6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>
        <v>1</v>
      </c>
      <c r="T2456" s="11">
        <f t="shared" si="232"/>
        <v>42769.99314814814</v>
      </c>
      <c r="U2456" s="11">
        <f t="shared" si="233"/>
        <v>42804.99314814814</v>
      </c>
    </row>
    <row r="2457" spans="1:21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28"/>
        <v>1.82</v>
      </c>
      <c r="P2457" s="6">
        <f t="shared" si="229"/>
        <v>34.125</v>
      </c>
      <c r="Q2457" t="str">
        <f t="shared" si="230"/>
        <v>food</v>
      </c>
      <c r="R2457" t="str">
        <f t="shared" si="231"/>
        <v>small batch</v>
      </c>
      <c r="S2457">
        <v>1</v>
      </c>
      <c r="T2457" s="11">
        <f t="shared" si="232"/>
        <v>42452.573495370372</v>
      </c>
      <c r="U2457" s="11">
        <f t="shared" si="233"/>
        <v>42480.573495370372</v>
      </c>
    </row>
    <row r="2458" spans="1:21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28"/>
        <v>1.8086666666666666</v>
      </c>
      <c r="P2458" s="6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>
        <v>1</v>
      </c>
      <c r="T2458" s="11">
        <f t="shared" si="232"/>
        <v>42761.752766203703</v>
      </c>
      <c r="U2458" s="11">
        <f t="shared" si="233"/>
        <v>42791.752766203703</v>
      </c>
    </row>
    <row r="2459" spans="1:21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28"/>
        <v>1.0230434782608695</v>
      </c>
      <c r="P2459" s="6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>
        <v>1</v>
      </c>
      <c r="T2459" s="11">
        <f t="shared" si="232"/>
        <v>42423.394166666665</v>
      </c>
      <c r="U2459" s="11">
        <f t="shared" si="233"/>
        <v>42453.352500000001</v>
      </c>
    </row>
    <row r="2460" spans="1:21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28"/>
        <v>1.1017999999999999</v>
      </c>
      <c r="P2460" s="6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>
        <v>1</v>
      </c>
      <c r="T2460" s="11">
        <f t="shared" si="232"/>
        <v>42495.663402777776</v>
      </c>
      <c r="U2460" s="11">
        <f t="shared" si="233"/>
        <v>42530.583333333336</v>
      </c>
    </row>
    <row r="2461" spans="1:21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28"/>
        <v>1.0225</v>
      </c>
      <c r="P2461" s="6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>
        <v>1</v>
      </c>
      <c r="T2461" s="11">
        <f t="shared" si="232"/>
        <v>42407.429224537038</v>
      </c>
      <c r="U2461" s="11">
        <f t="shared" si="233"/>
        <v>42452.387557870366</v>
      </c>
    </row>
    <row r="2462" spans="1:21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28"/>
        <v>1.0078823529411765</v>
      </c>
      <c r="P2462" s="6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>
        <v>1</v>
      </c>
      <c r="T2462" s="11">
        <f t="shared" si="232"/>
        <v>42703.978784722225</v>
      </c>
      <c r="U2462" s="11">
        <f t="shared" si="233"/>
        <v>42737.970138888886</v>
      </c>
    </row>
    <row r="2463" spans="1:21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28"/>
        <v>1.038</v>
      </c>
      <c r="P2463" s="6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>
        <v>1</v>
      </c>
      <c r="T2463" s="11">
        <f t="shared" si="232"/>
        <v>40783.804363425923</v>
      </c>
      <c r="U2463" s="11">
        <f t="shared" si="233"/>
        <v>40816.916666666664</v>
      </c>
    </row>
    <row r="2464" spans="1:21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28"/>
        <v>1.1070833333333334</v>
      </c>
      <c r="P2464" s="6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>
        <v>1</v>
      </c>
      <c r="T2464" s="11">
        <f t="shared" si="232"/>
        <v>41088.977962962963</v>
      </c>
      <c r="U2464" s="11">
        <f t="shared" si="233"/>
        <v>41108.977962962963</v>
      </c>
    </row>
    <row r="2465" spans="1:21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28"/>
        <v>1.1625000000000001</v>
      </c>
      <c r="P2465" s="6">
        <f t="shared" si="229"/>
        <v>31</v>
      </c>
      <c r="Q2465" t="str">
        <f t="shared" si="230"/>
        <v>music</v>
      </c>
      <c r="R2465" t="str">
        <f t="shared" si="231"/>
        <v>indie rock</v>
      </c>
      <c r="S2465">
        <v>1</v>
      </c>
      <c r="T2465" s="11">
        <f t="shared" si="232"/>
        <v>41340.903067129628</v>
      </c>
      <c r="U2465" s="11">
        <f t="shared" si="233"/>
        <v>41380.583333333328</v>
      </c>
    </row>
    <row r="2466" spans="1:21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28"/>
        <v>1.111</v>
      </c>
      <c r="P2466" s="6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>
        <v>1</v>
      </c>
      <c r="T2466" s="11">
        <f t="shared" si="232"/>
        <v>42248.692094907405</v>
      </c>
      <c r="U2466" s="11">
        <f t="shared" si="233"/>
        <v>42277.603472222218</v>
      </c>
    </row>
    <row r="2467" spans="1:21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28"/>
        <v>1.8014285714285714</v>
      </c>
      <c r="P2467" s="6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>
        <v>1</v>
      </c>
      <c r="T2467" s="11">
        <f t="shared" si="232"/>
        <v>41145.510972222219</v>
      </c>
      <c r="U2467" s="11">
        <f t="shared" si="233"/>
        <v>41175.510972222219</v>
      </c>
    </row>
    <row r="2468" spans="1:21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28"/>
        <v>1</v>
      </c>
      <c r="P2468" s="6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>
        <v>1</v>
      </c>
      <c r="T2468" s="11">
        <f t="shared" si="232"/>
        <v>41372.894131944442</v>
      </c>
      <c r="U2468" s="11">
        <f t="shared" si="233"/>
        <v>41402.894131944442</v>
      </c>
    </row>
    <row r="2469" spans="1:21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28"/>
        <v>1.1850000000000001</v>
      </c>
      <c r="P2469" s="6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>
        <v>1</v>
      </c>
      <c r="T2469" s="11">
        <f t="shared" si="232"/>
        <v>41025.665868055556</v>
      </c>
      <c r="U2469" s="11">
        <f t="shared" si="233"/>
        <v>41039.5</v>
      </c>
    </row>
    <row r="2470" spans="1:21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28"/>
        <v>1.0721700000000001</v>
      </c>
      <c r="P2470" s="6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>
        <v>1</v>
      </c>
      <c r="T2470" s="11">
        <f t="shared" si="232"/>
        <v>41173.945844907401</v>
      </c>
      <c r="U2470" s="11">
        <f t="shared" si="233"/>
        <v>41210</v>
      </c>
    </row>
    <row r="2471" spans="1:21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28"/>
        <v>1.1366666666666667</v>
      </c>
      <c r="P2471" s="6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>
        <v>1</v>
      </c>
      <c r="T2471" s="11">
        <f t="shared" si="232"/>
        <v>40557.221400462957</v>
      </c>
      <c r="U2471" s="11">
        <f t="shared" si="233"/>
        <v>40582.221400462957</v>
      </c>
    </row>
    <row r="2472" spans="1:21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28"/>
        <v>1.0316400000000001</v>
      </c>
      <c r="P2472" s="6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>
        <v>1</v>
      </c>
      <c r="T2472" s="11">
        <f t="shared" si="232"/>
        <v>41022.866377314815</v>
      </c>
      <c r="U2472" s="11">
        <f t="shared" si="233"/>
        <v>41052.866377314815</v>
      </c>
    </row>
    <row r="2473" spans="1:21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28"/>
        <v>1.28</v>
      </c>
      <c r="P2473" s="6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>
        <v>1</v>
      </c>
      <c r="T2473" s="11">
        <f t="shared" si="232"/>
        <v>40893.784629629627</v>
      </c>
      <c r="U2473" s="11">
        <f t="shared" si="233"/>
        <v>40933.784629629627</v>
      </c>
    </row>
    <row r="2474" spans="1:21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28"/>
        <v>1.3576026666666667</v>
      </c>
      <c r="P2474" s="6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>
        <v>1</v>
      </c>
      <c r="T2474" s="11">
        <f t="shared" si="232"/>
        <v>40353.907175925924</v>
      </c>
      <c r="U2474" s="11">
        <f t="shared" si="233"/>
        <v>40424.835416666661</v>
      </c>
    </row>
    <row r="2475" spans="1:21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28"/>
        <v>1</v>
      </c>
      <c r="P2475" s="6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>
        <v>1</v>
      </c>
      <c r="T2475" s="11">
        <f t="shared" si="232"/>
        <v>41193.540150462963</v>
      </c>
      <c r="U2475" s="11">
        <f t="shared" si="233"/>
        <v>41223.581817129627</v>
      </c>
    </row>
    <row r="2476" spans="1:21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28"/>
        <v>1.0000360000000001</v>
      </c>
      <c r="P2476" s="6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>
        <v>1</v>
      </c>
      <c r="T2476" s="11">
        <f t="shared" si="232"/>
        <v>40416.80296296296</v>
      </c>
      <c r="U2476" s="11">
        <f t="shared" si="233"/>
        <v>40461.80296296296</v>
      </c>
    </row>
    <row r="2477" spans="1:21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28"/>
        <v>1.0471999999999999</v>
      </c>
      <c r="P2477" s="6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>
        <v>1</v>
      </c>
      <c r="T2477" s="11">
        <f t="shared" si="232"/>
        <v>40310.079340277778</v>
      </c>
      <c r="U2477" s="11">
        <f t="shared" si="233"/>
        <v>40369.708333333328</v>
      </c>
    </row>
    <row r="2478" spans="1:21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28"/>
        <v>1.050225</v>
      </c>
      <c r="P2478" s="6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>
        <v>1</v>
      </c>
      <c r="T2478" s="11">
        <f t="shared" si="232"/>
        <v>41913.120023148142</v>
      </c>
      <c r="U2478" s="11">
        <f t="shared" si="233"/>
        <v>41946.161689814813</v>
      </c>
    </row>
    <row r="2479" spans="1:21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28"/>
        <v>1.7133333333333334</v>
      </c>
      <c r="P2479" s="6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>
        <v>1</v>
      </c>
      <c r="T2479" s="11">
        <f t="shared" si="232"/>
        <v>41088.483159722222</v>
      </c>
      <c r="U2479" s="11">
        <f t="shared" si="233"/>
        <v>41133.483159722222</v>
      </c>
    </row>
    <row r="2480" spans="1:21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28"/>
        <v>1.2749999999999999</v>
      </c>
      <c r="P2480" s="6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>
        <v>1</v>
      </c>
      <c r="T2480" s="11">
        <f t="shared" si="232"/>
        <v>41257.742048611108</v>
      </c>
      <c r="U2480" s="11">
        <f t="shared" si="233"/>
        <v>41287.742048611108</v>
      </c>
    </row>
    <row r="2481" spans="1:21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28"/>
        <v>1.3344333333333334</v>
      </c>
      <c r="P2481" s="6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>
        <v>1</v>
      </c>
      <c r="T2481" s="11">
        <f t="shared" si="232"/>
        <v>41107.518449074072</v>
      </c>
      <c r="U2481" s="11">
        <f t="shared" si="233"/>
        <v>41117.875</v>
      </c>
    </row>
    <row r="2482" spans="1:21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28"/>
        <v>1</v>
      </c>
      <c r="P2482" s="6">
        <f t="shared" si="229"/>
        <v>250</v>
      </c>
      <c r="Q2482" t="str">
        <f t="shared" si="230"/>
        <v>music</v>
      </c>
      <c r="R2482" t="str">
        <f t="shared" si="231"/>
        <v>indie rock</v>
      </c>
      <c r="S2482">
        <v>1</v>
      </c>
      <c r="T2482" s="11">
        <f t="shared" si="232"/>
        <v>42227.727824074071</v>
      </c>
      <c r="U2482" s="11">
        <f t="shared" si="233"/>
        <v>42287.727824074071</v>
      </c>
    </row>
    <row r="2483" spans="1:21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28"/>
        <v>1.1291099999999998</v>
      </c>
      <c r="P2483" s="6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>
        <v>1</v>
      </c>
      <c r="T2483" s="11">
        <f t="shared" si="232"/>
        <v>40999.437592592592</v>
      </c>
      <c r="U2483" s="11">
        <f t="shared" si="233"/>
        <v>41029.437592592592</v>
      </c>
    </row>
    <row r="2484" spans="1:21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28"/>
        <v>1.0009999999999999</v>
      </c>
      <c r="P2484" s="6">
        <f t="shared" si="229"/>
        <v>40.04</v>
      </c>
      <c r="Q2484" t="str">
        <f t="shared" si="230"/>
        <v>music</v>
      </c>
      <c r="R2484" t="str">
        <f t="shared" si="231"/>
        <v>indie rock</v>
      </c>
      <c r="S2484">
        <v>1</v>
      </c>
      <c r="T2484" s="11">
        <f t="shared" si="232"/>
        <v>40711.573877314811</v>
      </c>
      <c r="U2484" s="11">
        <f t="shared" si="233"/>
        <v>40756.573877314811</v>
      </c>
    </row>
    <row r="2485" spans="1:21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28"/>
        <v>1.1372727272727272</v>
      </c>
      <c r="P2485" s="6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>
        <v>1</v>
      </c>
      <c r="T2485" s="11">
        <f t="shared" si="232"/>
        <v>40970.541701388887</v>
      </c>
      <c r="U2485" s="11">
        <f t="shared" si="233"/>
        <v>41030.500034722223</v>
      </c>
    </row>
    <row r="2486" spans="1:21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28"/>
        <v>1.1931742857142855</v>
      </c>
      <c r="P2486" s="6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>
        <v>1</v>
      </c>
      <c r="T2486" s="11">
        <f t="shared" si="232"/>
        <v>40771.708368055552</v>
      </c>
      <c r="U2486" s="11">
        <f t="shared" si="233"/>
        <v>40801.708368055552</v>
      </c>
    </row>
    <row r="2487" spans="1:21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28"/>
        <v>1.0325</v>
      </c>
      <c r="P2487" s="6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>
        <v>1</v>
      </c>
      <c r="T2487" s="11">
        <f t="shared" si="232"/>
        <v>40793.790266203701</v>
      </c>
      <c r="U2487" s="11">
        <f t="shared" si="233"/>
        <v>40828.790266203701</v>
      </c>
    </row>
    <row r="2488" spans="1:21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28"/>
        <v>2.6566666666666667</v>
      </c>
      <c r="P2488" s="6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>
        <v>1</v>
      </c>
      <c r="T2488" s="11">
        <f t="shared" si="232"/>
        <v>40991.499722222223</v>
      </c>
      <c r="U2488" s="11">
        <f t="shared" si="233"/>
        <v>41021.499722222223</v>
      </c>
    </row>
    <row r="2489" spans="1:21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28"/>
        <v>1.0005066666666667</v>
      </c>
      <c r="P2489" s="6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>
        <v>1</v>
      </c>
      <c r="T2489" s="11">
        <f t="shared" si="232"/>
        <v>41025.874965277777</v>
      </c>
      <c r="U2489" s="11">
        <f t="shared" si="233"/>
        <v>41055.874965277777</v>
      </c>
    </row>
    <row r="2490" spans="1:21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28"/>
        <v>1.0669999999999999</v>
      </c>
      <c r="P2490" s="6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>
        <v>1</v>
      </c>
      <c r="T2490" s="11">
        <f t="shared" si="232"/>
        <v>40833.424861111111</v>
      </c>
      <c r="U2490" s="11">
        <f t="shared" si="233"/>
        <v>40863.466527777775</v>
      </c>
    </row>
    <row r="2491" spans="1:21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28"/>
        <v>1.3367142857142857</v>
      </c>
      <c r="P2491" s="6">
        <f t="shared" si="229"/>
        <v>62.38</v>
      </c>
      <c r="Q2491" t="str">
        <f t="shared" si="230"/>
        <v>music</v>
      </c>
      <c r="R2491" t="str">
        <f t="shared" si="231"/>
        <v>indie rock</v>
      </c>
      <c r="S2491">
        <v>1</v>
      </c>
      <c r="T2491" s="11">
        <f t="shared" si="232"/>
        <v>41373.481932870367</v>
      </c>
      <c r="U2491" s="11">
        <f t="shared" si="233"/>
        <v>41403.481932870367</v>
      </c>
    </row>
    <row r="2492" spans="1:21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28"/>
        <v>1.214</v>
      </c>
      <c r="P2492" s="6">
        <f t="shared" si="229"/>
        <v>37.9375</v>
      </c>
      <c r="Q2492" t="str">
        <f t="shared" si="230"/>
        <v>music</v>
      </c>
      <c r="R2492" t="str">
        <f t="shared" si="231"/>
        <v>indie rock</v>
      </c>
      <c r="S2492">
        <v>1</v>
      </c>
      <c r="T2492" s="11">
        <f t="shared" si="232"/>
        <v>41023.019398148142</v>
      </c>
      <c r="U2492" s="11">
        <f t="shared" si="233"/>
        <v>41083.019398148142</v>
      </c>
    </row>
    <row r="2493" spans="1:21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28"/>
        <v>1.032</v>
      </c>
      <c r="P2493" s="6">
        <f t="shared" si="229"/>
        <v>51.6</v>
      </c>
      <c r="Q2493" t="str">
        <f t="shared" si="230"/>
        <v>music</v>
      </c>
      <c r="R2493" t="str">
        <f t="shared" si="231"/>
        <v>indie rock</v>
      </c>
      <c r="S2493">
        <v>1</v>
      </c>
      <c r="T2493" s="11">
        <f t="shared" si="232"/>
        <v>40542.630949074075</v>
      </c>
      <c r="U2493" s="11">
        <f t="shared" si="233"/>
        <v>40558.868749999994</v>
      </c>
    </row>
    <row r="2494" spans="1:21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28"/>
        <v>1.25</v>
      </c>
      <c r="P2494" s="6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>
        <v>1</v>
      </c>
      <c r="T2494" s="11">
        <f t="shared" si="232"/>
        <v>41024.777638888889</v>
      </c>
      <c r="U2494" s="11">
        <f t="shared" si="233"/>
        <v>41076.207638888889</v>
      </c>
    </row>
    <row r="2495" spans="1:21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28"/>
        <v>1.2869999999999999</v>
      </c>
      <c r="P2495" s="6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>
        <v>1</v>
      </c>
      <c r="T2495" s="11">
        <f t="shared" si="232"/>
        <v>41347.959953703699</v>
      </c>
      <c r="U2495" s="11">
        <f t="shared" si="233"/>
        <v>41392.959953703699</v>
      </c>
    </row>
    <row r="2496" spans="1:21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28"/>
        <v>1.0100533333333332</v>
      </c>
      <c r="P2496" s="6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>
        <v>1</v>
      </c>
      <c r="T2496" s="11">
        <f t="shared" si="232"/>
        <v>41022.436851851846</v>
      </c>
      <c r="U2496" s="11">
        <f t="shared" si="233"/>
        <v>41052.436851851846</v>
      </c>
    </row>
    <row r="2497" spans="1:21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28"/>
        <v>1.2753666666666665</v>
      </c>
      <c r="P2497" s="6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>
        <v>1</v>
      </c>
      <c r="T2497" s="11">
        <f t="shared" si="232"/>
        <v>41036.738136574073</v>
      </c>
      <c r="U2497" s="11">
        <f t="shared" si="233"/>
        <v>41066.738136574073</v>
      </c>
    </row>
    <row r="2498" spans="1:21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28"/>
        <v>1</v>
      </c>
      <c r="P2498" s="6">
        <f t="shared" si="229"/>
        <v>600</v>
      </c>
      <c r="Q2498" t="str">
        <f t="shared" si="230"/>
        <v>music</v>
      </c>
      <c r="R2498" t="str">
        <f t="shared" si="231"/>
        <v>indie rock</v>
      </c>
      <c r="S2498">
        <v>1</v>
      </c>
      <c r="T2498" s="11">
        <f t="shared" si="232"/>
        <v>41327.788101851853</v>
      </c>
      <c r="U2498" s="11">
        <f t="shared" si="233"/>
        <v>41362.746435185181</v>
      </c>
    </row>
    <row r="2499" spans="1:21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4">E2499/D2499</f>
        <v>1.127715</v>
      </c>
      <c r="P2499" s="6">
        <f t="shared" ref="P2499:P2562" si="235">E2499/L2499</f>
        <v>80.551071428571419</v>
      </c>
      <c r="Q2499" t="str">
        <f t="shared" ref="Q2499:Q2562" si="236">LEFT(N2499,FIND("/",N2499)-1)</f>
        <v>music</v>
      </c>
      <c r="R2499" t="str">
        <f t="shared" ref="R2499:R2562" si="237">RIGHT(N2499,LEN(N2499)-FIND("/",N2499))</f>
        <v>indie rock</v>
      </c>
      <c r="S2499">
        <v>1</v>
      </c>
      <c r="T2499" s="11">
        <f t="shared" ref="T2499:T2562" si="238">(((J2499/60)/60)/24)+DATE(1970,1,1)+(-5/24)</f>
        <v>40730.670578703699</v>
      </c>
      <c r="U2499" s="11">
        <f t="shared" ref="U2499:U2562" si="239">(((I2499/60)/60)/24)+DATE(1970,1,1)+(-5/24)</f>
        <v>40760.670578703699</v>
      </c>
    </row>
    <row r="2500" spans="1:21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4"/>
        <v>1.056</v>
      </c>
      <c r="P2500" s="6">
        <f t="shared" si="235"/>
        <v>52.8</v>
      </c>
      <c r="Q2500" t="str">
        <f t="shared" si="236"/>
        <v>music</v>
      </c>
      <c r="R2500" t="str">
        <f t="shared" si="237"/>
        <v>indie rock</v>
      </c>
      <c r="S2500">
        <v>1</v>
      </c>
      <c r="T2500" s="11">
        <f t="shared" si="238"/>
        <v>42017.759108796294</v>
      </c>
      <c r="U2500" s="11">
        <f t="shared" si="239"/>
        <v>42031.759108796294</v>
      </c>
    </row>
    <row r="2501" spans="1:21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4"/>
        <v>2.0262500000000001</v>
      </c>
      <c r="P2501" s="6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>
        <v>1</v>
      </c>
      <c r="T2501" s="11">
        <f t="shared" si="238"/>
        <v>41226.440243055549</v>
      </c>
      <c r="U2501" s="11">
        <f t="shared" si="239"/>
        <v>41274.541666666664</v>
      </c>
    </row>
    <row r="2502" spans="1:21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4"/>
        <v>1.1333333333333333</v>
      </c>
      <c r="P2502" s="6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>
        <v>1</v>
      </c>
      <c r="T2502" s="11">
        <f t="shared" si="238"/>
        <v>41053.564525462964</v>
      </c>
      <c r="U2502" s="11">
        <f t="shared" si="239"/>
        <v>41083.564525462964</v>
      </c>
    </row>
    <row r="2503" spans="1:21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4"/>
        <v>2.5545454545454545E-2</v>
      </c>
      <c r="P2503" s="6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>
        <v>1</v>
      </c>
      <c r="T2503" s="11">
        <f t="shared" si="238"/>
        <v>42244.568333333329</v>
      </c>
      <c r="U2503" s="11">
        <f t="shared" si="239"/>
        <v>42274.568333333329</v>
      </c>
    </row>
    <row r="2504" spans="1:21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4"/>
        <v>7.8181818181818181E-4</v>
      </c>
      <c r="P2504" s="6">
        <f t="shared" si="235"/>
        <v>17.2</v>
      </c>
      <c r="Q2504" t="str">
        <f t="shared" si="236"/>
        <v>food</v>
      </c>
      <c r="R2504" t="str">
        <f t="shared" si="237"/>
        <v>restaurants</v>
      </c>
      <c r="S2504">
        <v>1</v>
      </c>
      <c r="T2504" s="11">
        <f t="shared" si="238"/>
        <v>41858.617106481477</v>
      </c>
      <c r="U2504" s="11">
        <f t="shared" si="239"/>
        <v>41903.617106481477</v>
      </c>
    </row>
    <row r="2505" spans="1:21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4"/>
        <v>0</v>
      </c>
      <c r="P2505" s="6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>
        <v>1</v>
      </c>
      <c r="T2505" s="11">
        <f t="shared" si="238"/>
        <v>42498.691064814811</v>
      </c>
      <c r="U2505" s="11">
        <f t="shared" si="239"/>
        <v>42528.67083333333</v>
      </c>
    </row>
    <row r="2506" spans="1:21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4"/>
        <v>0</v>
      </c>
      <c r="P2506" s="6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>
        <v>1</v>
      </c>
      <c r="T2506" s="11">
        <f t="shared" si="238"/>
        <v>41927.807106481479</v>
      </c>
      <c r="U2506" s="11">
        <f t="shared" si="239"/>
        <v>41957.848773148151</v>
      </c>
    </row>
    <row r="2507" spans="1:21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4"/>
        <v>0</v>
      </c>
      <c r="P2507" s="6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>
        <v>1</v>
      </c>
      <c r="T2507" s="11">
        <f t="shared" si="238"/>
        <v>42046.847407407404</v>
      </c>
      <c r="U2507" s="11">
        <f t="shared" si="239"/>
        <v>42076.80574074074</v>
      </c>
    </row>
    <row r="2508" spans="1:21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4"/>
        <v>6.0000000000000001E-3</v>
      </c>
      <c r="P2508" s="6">
        <f t="shared" si="235"/>
        <v>15</v>
      </c>
      <c r="Q2508" t="str">
        <f t="shared" si="236"/>
        <v>food</v>
      </c>
      <c r="R2508" t="str">
        <f t="shared" si="237"/>
        <v>restaurants</v>
      </c>
      <c r="S2508">
        <v>1</v>
      </c>
      <c r="T2508" s="11">
        <f t="shared" si="238"/>
        <v>42258.088761574072</v>
      </c>
      <c r="U2508" s="11">
        <f t="shared" si="239"/>
        <v>42280.666666666664</v>
      </c>
    </row>
    <row r="2509" spans="1:21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4"/>
        <v>0</v>
      </c>
      <c r="P2509" s="6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>
        <v>1</v>
      </c>
      <c r="T2509" s="11">
        <f t="shared" si="238"/>
        <v>42104.864629629628</v>
      </c>
      <c r="U2509" s="11">
        <f t="shared" si="239"/>
        <v>42134.864629629628</v>
      </c>
    </row>
    <row r="2510" spans="1:21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4"/>
        <v>0</v>
      </c>
      <c r="P2510" s="6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>
        <v>1</v>
      </c>
      <c r="T2510" s="11">
        <f t="shared" si="238"/>
        <v>41835.743449074071</v>
      </c>
      <c r="U2510" s="11">
        <f t="shared" si="239"/>
        <v>41865.743449074071</v>
      </c>
    </row>
    <row r="2511" spans="1:21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4"/>
        <v>1.0526315789473684E-2</v>
      </c>
      <c r="P2511" s="6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>
        <v>1</v>
      </c>
      <c r="T2511" s="11">
        <f t="shared" si="238"/>
        <v>42058.601261574069</v>
      </c>
      <c r="U2511" s="11">
        <f t="shared" si="239"/>
        <v>42114.559594907405</v>
      </c>
    </row>
    <row r="2512" spans="1:21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4"/>
        <v>1.5E-3</v>
      </c>
      <c r="P2512" s="6">
        <f t="shared" si="235"/>
        <v>37.5</v>
      </c>
      <c r="Q2512" t="str">
        <f t="shared" si="236"/>
        <v>food</v>
      </c>
      <c r="R2512" t="str">
        <f t="shared" si="237"/>
        <v>restaurants</v>
      </c>
      <c r="S2512">
        <v>1</v>
      </c>
      <c r="T2512" s="11">
        <f t="shared" si="238"/>
        <v>42078.78902777777</v>
      </c>
      <c r="U2512" s="11">
        <f t="shared" si="239"/>
        <v>42138.78902777777</v>
      </c>
    </row>
    <row r="2513" spans="1:21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4"/>
        <v>0</v>
      </c>
      <c r="P2513" s="6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>
        <v>1</v>
      </c>
      <c r="T2513" s="11">
        <f t="shared" si="238"/>
        <v>42371.238576388881</v>
      </c>
      <c r="U2513" s="11">
        <f t="shared" si="239"/>
        <v>42401.238576388881</v>
      </c>
    </row>
    <row r="2514" spans="1:21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4"/>
        <v>0</v>
      </c>
      <c r="P2514" s="6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>
        <v>1</v>
      </c>
      <c r="T2514" s="11">
        <f t="shared" si="238"/>
        <v>41971.668530092589</v>
      </c>
      <c r="U2514" s="11">
        <f t="shared" si="239"/>
        <v>41986.668530092589</v>
      </c>
    </row>
    <row r="2515" spans="1:21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4"/>
        <v>0</v>
      </c>
      <c r="P2515" s="6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>
        <v>1</v>
      </c>
      <c r="T2515" s="11">
        <f t="shared" si="238"/>
        <v>42731.798483796294</v>
      </c>
      <c r="U2515" s="11">
        <f t="shared" si="239"/>
        <v>42791.798483796294</v>
      </c>
    </row>
    <row r="2516" spans="1:21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4"/>
        <v>1.7500000000000002E-2</v>
      </c>
      <c r="P2516" s="6">
        <f t="shared" si="235"/>
        <v>52.5</v>
      </c>
      <c r="Q2516" t="str">
        <f t="shared" si="236"/>
        <v>food</v>
      </c>
      <c r="R2516" t="str">
        <f t="shared" si="237"/>
        <v>restaurants</v>
      </c>
      <c r="S2516">
        <v>1</v>
      </c>
      <c r="T2516" s="11">
        <f t="shared" si="238"/>
        <v>41854.181446759256</v>
      </c>
      <c r="U2516" s="11">
        <f t="shared" si="239"/>
        <v>41871.181446759256</v>
      </c>
    </row>
    <row r="2517" spans="1:21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4"/>
        <v>0.186</v>
      </c>
      <c r="P2517" s="6">
        <f t="shared" si="235"/>
        <v>77.5</v>
      </c>
      <c r="Q2517" t="str">
        <f t="shared" si="236"/>
        <v>food</v>
      </c>
      <c r="R2517" t="str">
        <f t="shared" si="237"/>
        <v>restaurants</v>
      </c>
      <c r="S2517">
        <v>1</v>
      </c>
      <c r="T2517" s="11">
        <f t="shared" si="238"/>
        <v>42027.63140046296</v>
      </c>
      <c r="U2517" s="11">
        <f t="shared" si="239"/>
        <v>42057.63140046296</v>
      </c>
    </row>
    <row r="2518" spans="1:21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4"/>
        <v>0</v>
      </c>
      <c r="P2518" s="6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>
        <v>1</v>
      </c>
      <c r="T2518" s="11">
        <f t="shared" si="238"/>
        <v>41942.445046296292</v>
      </c>
      <c r="U2518" s="11">
        <f t="shared" si="239"/>
        <v>41972.486712962964</v>
      </c>
    </row>
    <row r="2519" spans="1:21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4"/>
        <v>9.8166666666666666E-2</v>
      </c>
      <c r="P2519" s="6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>
        <v>1</v>
      </c>
      <c r="T2519" s="11">
        <f t="shared" si="238"/>
        <v>42052.594097222223</v>
      </c>
      <c r="U2519" s="11">
        <f t="shared" si="239"/>
        <v>42082.552430555552</v>
      </c>
    </row>
    <row r="2520" spans="1:21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4"/>
        <v>0</v>
      </c>
      <c r="P2520" s="6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>
        <v>1</v>
      </c>
      <c r="T2520" s="11">
        <f t="shared" si="238"/>
        <v>41926.472546296296</v>
      </c>
      <c r="U2520" s="11">
        <f t="shared" si="239"/>
        <v>41956.51421296296</v>
      </c>
    </row>
    <row r="2521" spans="1:21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4"/>
        <v>4.3333333333333331E-4</v>
      </c>
      <c r="P2521" s="6">
        <f t="shared" si="235"/>
        <v>16.25</v>
      </c>
      <c r="Q2521" t="str">
        <f t="shared" si="236"/>
        <v>food</v>
      </c>
      <c r="R2521" t="str">
        <f t="shared" si="237"/>
        <v>restaurants</v>
      </c>
      <c r="S2521">
        <v>1</v>
      </c>
      <c r="T2521" s="11">
        <f t="shared" si="238"/>
        <v>41808.946805555555</v>
      </c>
      <c r="U2521" s="11">
        <f t="shared" si="239"/>
        <v>41838.946805555555</v>
      </c>
    </row>
    <row r="2522" spans="1:21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4"/>
        <v>0</v>
      </c>
      <c r="P2522" s="6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>
        <v>1</v>
      </c>
      <c r="T2522" s="11">
        <f t="shared" si="238"/>
        <v>42612.392187500001</v>
      </c>
      <c r="U2522" s="11">
        <f t="shared" si="239"/>
        <v>42658.597916666658</v>
      </c>
    </row>
    <row r="2523" spans="1:21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4"/>
        <v>1.0948792000000001</v>
      </c>
      <c r="P2523" s="6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>
        <v>1</v>
      </c>
      <c r="T2523" s="11">
        <f t="shared" si="238"/>
        <v>42269.75950231481</v>
      </c>
      <c r="U2523" s="11">
        <f t="shared" si="239"/>
        <v>42290.75950231481</v>
      </c>
    </row>
    <row r="2524" spans="1:21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4"/>
        <v>1</v>
      </c>
      <c r="P2524" s="6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>
        <v>1</v>
      </c>
      <c r="T2524" s="11">
        <f t="shared" si="238"/>
        <v>42460.365277777775</v>
      </c>
      <c r="U2524" s="11">
        <f t="shared" si="239"/>
        <v>42482.411111111105</v>
      </c>
    </row>
    <row r="2525" spans="1:21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4"/>
        <v>1.5644444444444445</v>
      </c>
      <c r="P2525" s="6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>
        <v>1</v>
      </c>
      <c r="T2525" s="11">
        <f t="shared" si="238"/>
        <v>41930.767268518517</v>
      </c>
      <c r="U2525" s="11">
        <f t="shared" si="239"/>
        <v>41960.808935185189</v>
      </c>
    </row>
    <row r="2526" spans="1:21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4"/>
        <v>1.016</v>
      </c>
      <c r="P2526" s="6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>
        <v>1</v>
      </c>
      <c r="T2526" s="11">
        <f t="shared" si="238"/>
        <v>41961.599039351851</v>
      </c>
      <c r="U2526" s="11">
        <f t="shared" si="239"/>
        <v>41993.979166666664</v>
      </c>
    </row>
    <row r="2527" spans="1:21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4"/>
        <v>1.00325</v>
      </c>
      <c r="P2527" s="6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>
        <v>1</v>
      </c>
      <c r="T2527" s="11">
        <f t="shared" si="238"/>
        <v>41058.636238425926</v>
      </c>
      <c r="U2527" s="11">
        <f t="shared" si="239"/>
        <v>41088.636238425926</v>
      </c>
    </row>
    <row r="2528" spans="1:21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4"/>
        <v>1.1294999999999999</v>
      </c>
      <c r="P2528" s="6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>
        <v>1</v>
      </c>
      <c r="T2528" s="11">
        <f t="shared" si="238"/>
        <v>41952.882800925923</v>
      </c>
      <c r="U2528" s="11">
        <f t="shared" si="239"/>
        <v>41980.999305555553</v>
      </c>
    </row>
    <row r="2529" spans="1:21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4"/>
        <v>1.02125</v>
      </c>
      <c r="P2529" s="6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>
        <v>1</v>
      </c>
      <c r="T2529" s="11">
        <f t="shared" si="238"/>
        <v>41546.542719907404</v>
      </c>
      <c r="U2529" s="11">
        <f t="shared" si="239"/>
        <v>41564.957638888889</v>
      </c>
    </row>
    <row r="2530" spans="1:21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4"/>
        <v>1.0724974999999999</v>
      </c>
      <c r="P2530" s="6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>
        <v>1</v>
      </c>
      <c r="T2530" s="11">
        <f t="shared" si="238"/>
        <v>42217.626192129632</v>
      </c>
      <c r="U2530" s="11">
        <f t="shared" si="239"/>
        <v>42236.249999999993</v>
      </c>
    </row>
    <row r="2531" spans="1:21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4"/>
        <v>1.0428333333333333</v>
      </c>
      <c r="P2531" s="6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>
        <v>1</v>
      </c>
      <c r="T2531" s="11">
        <f t="shared" si="238"/>
        <v>40947.872395833328</v>
      </c>
      <c r="U2531" s="11">
        <f t="shared" si="239"/>
        <v>40992.830729166664</v>
      </c>
    </row>
    <row r="2532" spans="1:21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4"/>
        <v>1</v>
      </c>
      <c r="P2532" s="6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>
        <v>1</v>
      </c>
      <c r="T2532" s="11">
        <f t="shared" si="238"/>
        <v>42081.656307870369</v>
      </c>
      <c r="U2532" s="11">
        <f t="shared" si="239"/>
        <v>42113.993055555555</v>
      </c>
    </row>
    <row r="2533" spans="1:21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4"/>
        <v>1.004</v>
      </c>
      <c r="P2533" s="6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>
        <v>1</v>
      </c>
      <c r="T2533" s="11">
        <f t="shared" si="238"/>
        <v>42208.471689814811</v>
      </c>
      <c r="U2533" s="11">
        <f t="shared" si="239"/>
        <v>42230.957638888889</v>
      </c>
    </row>
    <row r="2534" spans="1:21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4"/>
        <v>1.26125</v>
      </c>
      <c r="P2534" s="6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>
        <v>1</v>
      </c>
      <c r="T2534" s="11">
        <f t="shared" si="238"/>
        <v>41107.640810185185</v>
      </c>
      <c r="U2534" s="11">
        <f t="shared" si="239"/>
        <v>41137.640810185185</v>
      </c>
    </row>
    <row r="2535" spans="1:21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4"/>
        <v>1.1066666666666667</v>
      </c>
      <c r="P2535" s="6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>
        <v>1</v>
      </c>
      <c r="T2535" s="11">
        <f t="shared" si="238"/>
        <v>41304.542951388888</v>
      </c>
      <c r="U2535" s="11">
        <f t="shared" si="239"/>
        <v>41334.542453703703</v>
      </c>
    </row>
    <row r="2536" spans="1:21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4"/>
        <v>1.05</v>
      </c>
      <c r="P2536" s="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>
        <v>1</v>
      </c>
      <c r="T2536" s="11">
        <f t="shared" si="238"/>
        <v>40127.492037037038</v>
      </c>
      <c r="U2536" s="11">
        <f t="shared" si="239"/>
        <v>40179.041666666664</v>
      </c>
    </row>
    <row r="2537" spans="1:21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4"/>
        <v>1.03775</v>
      </c>
      <c r="P2537" s="6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>
        <v>1</v>
      </c>
      <c r="T2537" s="11">
        <f t="shared" si="238"/>
        <v>41943.582696759258</v>
      </c>
      <c r="U2537" s="11">
        <f t="shared" si="239"/>
        <v>41974.624363425923</v>
      </c>
    </row>
    <row r="2538" spans="1:21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4"/>
        <v>1.1599999999999999</v>
      </c>
      <c r="P2538" s="6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>
        <v>1</v>
      </c>
      <c r="T2538" s="11">
        <f t="shared" si="238"/>
        <v>41463.89775462963</v>
      </c>
      <c r="U2538" s="11">
        <f t="shared" si="239"/>
        <v>41484.89775462963</v>
      </c>
    </row>
    <row r="2539" spans="1:21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4"/>
        <v>1.1000000000000001</v>
      </c>
      <c r="P2539" s="6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>
        <v>1</v>
      </c>
      <c r="T2539" s="11">
        <f t="shared" si="238"/>
        <v>40696.440451388888</v>
      </c>
      <c r="U2539" s="11">
        <f t="shared" si="239"/>
        <v>40756.440451388888</v>
      </c>
    </row>
    <row r="2540" spans="1:21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4"/>
        <v>1.130176111111111</v>
      </c>
      <c r="P2540" s="6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>
        <v>1</v>
      </c>
      <c r="T2540" s="11">
        <f t="shared" si="238"/>
        <v>41298.301631944443</v>
      </c>
      <c r="U2540" s="11">
        <f t="shared" si="239"/>
        <v>41328.999305555553</v>
      </c>
    </row>
    <row r="2541" spans="1:21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4"/>
        <v>1.0024999999999999</v>
      </c>
      <c r="P2541" s="6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>
        <v>1</v>
      </c>
      <c r="T2541" s="11">
        <f t="shared" si="238"/>
        <v>41977.693888888891</v>
      </c>
      <c r="U2541" s="11">
        <f t="shared" si="239"/>
        <v>42037.693888888891</v>
      </c>
    </row>
    <row r="2542" spans="1:21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4"/>
        <v>1.034</v>
      </c>
      <c r="P2542" s="6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>
        <v>1</v>
      </c>
      <c r="T2542" s="11">
        <f t="shared" si="238"/>
        <v>40785.466678240737</v>
      </c>
      <c r="U2542" s="11">
        <f t="shared" si="239"/>
        <v>40845.466678240737</v>
      </c>
    </row>
    <row r="2543" spans="1:21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4"/>
        <v>1.0702857142857143</v>
      </c>
      <c r="P2543" s="6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>
        <v>1</v>
      </c>
      <c r="T2543" s="11">
        <f t="shared" si="238"/>
        <v>41483.240949074068</v>
      </c>
      <c r="U2543" s="11">
        <f t="shared" si="239"/>
        <v>41543.240949074068</v>
      </c>
    </row>
    <row r="2544" spans="1:21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4"/>
        <v>1.0357142857142858</v>
      </c>
      <c r="P2544" s="6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>
        <v>1</v>
      </c>
      <c r="T2544" s="11">
        <f t="shared" si="238"/>
        <v>41509.218252314815</v>
      </c>
      <c r="U2544" s="11">
        <f t="shared" si="239"/>
        <v>41547.957638888889</v>
      </c>
    </row>
    <row r="2545" spans="1:21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4"/>
        <v>1.5640000000000001</v>
      </c>
      <c r="P2545" s="6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>
        <v>1</v>
      </c>
      <c r="T2545" s="11">
        <f t="shared" si="238"/>
        <v>40513.899282407401</v>
      </c>
      <c r="U2545" s="11">
        <f t="shared" si="239"/>
        <v>40544.916666666664</v>
      </c>
    </row>
    <row r="2546" spans="1:21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4"/>
        <v>1.0082</v>
      </c>
      <c r="P2546" s="6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>
        <v>1</v>
      </c>
      <c r="T2546" s="11">
        <f t="shared" si="238"/>
        <v>41068.3121412037</v>
      </c>
      <c r="U2546" s="11">
        <f t="shared" si="239"/>
        <v>41098.3121412037</v>
      </c>
    </row>
    <row r="2547" spans="1:21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4"/>
        <v>1.9530000000000001</v>
      </c>
      <c r="P2547" s="6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>
        <v>1</v>
      </c>
      <c r="T2547" s="11">
        <f t="shared" si="238"/>
        <v>42026.929837962954</v>
      </c>
      <c r="U2547" s="11">
        <f t="shared" si="239"/>
        <v>42061.812499999993</v>
      </c>
    </row>
    <row r="2548" spans="1:21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4"/>
        <v>1.1171428571428572</v>
      </c>
      <c r="P2548" s="6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>
        <v>1</v>
      </c>
      <c r="T2548" s="11">
        <f t="shared" si="238"/>
        <v>41524.650219907402</v>
      </c>
      <c r="U2548" s="11">
        <f t="shared" si="239"/>
        <v>41552</v>
      </c>
    </row>
    <row r="2549" spans="1:21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4"/>
        <v>1.1985454545454546</v>
      </c>
      <c r="P2549" s="6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>
        <v>1</v>
      </c>
      <c r="T2549" s="11">
        <f t="shared" si="238"/>
        <v>40973.564849537033</v>
      </c>
      <c r="U2549" s="11">
        <f t="shared" si="239"/>
        <v>41003.523182870369</v>
      </c>
    </row>
    <row r="2550" spans="1:21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4"/>
        <v>1.0185</v>
      </c>
      <c r="P2550" s="6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>
        <v>1</v>
      </c>
      <c r="T2550" s="11">
        <f t="shared" si="238"/>
        <v>42618.417094907411</v>
      </c>
      <c r="U2550" s="11">
        <f t="shared" si="239"/>
        <v>42642.977083333331</v>
      </c>
    </row>
    <row r="2551" spans="1:21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4"/>
        <v>1.0280254777070064</v>
      </c>
      <c r="P2551" s="6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>
        <v>1</v>
      </c>
      <c r="T2551" s="11">
        <f t="shared" si="238"/>
        <v>41390.549421296295</v>
      </c>
      <c r="U2551" s="11">
        <f t="shared" si="239"/>
        <v>41425.5</v>
      </c>
    </row>
    <row r="2552" spans="1:21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4"/>
        <v>1.0084615384615385</v>
      </c>
      <c r="P2552" s="6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>
        <v>1</v>
      </c>
      <c r="T2552" s="11">
        <f t="shared" si="238"/>
        <v>42228.425995370366</v>
      </c>
      <c r="U2552" s="11">
        <f t="shared" si="239"/>
        <v>42284.957638888889</v>
      </c>
    </row>
    <row r="2553" spans="1:21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4"/>
        <v>1.0273469387755103</v>
      </c>
      <c r="P2553" s="6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>
        <v>1</v>
      </c>
      <c r="T2553" s="11">
        <f t="shared" si="238"/>
        <v>40961.043807870366</v>
      </c>
      <c r="U2553" s="11">
        <f t="shared" si="239"/>
        <v>40989.658333333333</v>
      </c>
    </row>
    <row r="2554" spans="1:21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4"/>
        <v>1.0649999999999999</v>
      </c>
      <c r="P2554" s="6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>
        <v>1</v>
      </c>
      <c r="T2554" s="11">
        <f t="shared" si="238"/>
        <v>42769.601631944439</v>
      </c>
      <c r="U2554" s="11">
        <f t="shared" si="239"/>
        <v>42799.601631944439</v>
      </c>
    </row>
    <row r="2555" spans="1:21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4"/>
        <v>1.5553333333333332</v>
      </c>
      <c r="P2555" s="6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>
        <v>1</v>
      </c>
      <c r="T2555" s="11">
        <f t="shared" si="238"/>
        <v>41112.99082175926</v>
      </c>
      <c r="U2555" s="11">
        <f t="shared" si="239"/>
        <v>41172.99082175926</v>
      </c>
    </row>
    <row r="2556" spans="1:21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4"/>
        <v>1.228</v>
      </c>
      <c r="P2556" s="6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>
        <v>1</v>
      </c>
      <c r="T2556" s="11">
        <f t="shared" si="238"/>
        <v>42124.869942129626</v>
      </c>
      <c r="U2556" s="11">
        <f t="shared" si="239"/>
        <v>42155.957638888889</v>
      </c>
    </row>
    <row r="2557" spans="1:21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4"/>
        <v>1.0734999999999999</v>
      </c>
      <c r="P2557" s="6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>
        <v>1</v>
      </c>
      <c r="T2557" s="11">
        <f t="shared" si="238"/>
        <v>41026.44667824074</v>
      </c>
      <c r="U2557" s="11">
        <f t="shared" si="239"/>
        <v>41057.44667824074</v>
      </c>
    </row>
    <row r="2558" spans="1:21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4"/>
        <v>1.0550335570469798</v>
      </c>
      <c r="P2558" s="6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>
        <v>1</v>
      </c>
      <c r="T2558" s="11">
        <f t="shared" si="238"/>
        <v>41222.783067129625</v>
      </c>
      <c r="U2558" s="11">
        <f t="shared" si="239"/>
        <v>41267.783067129625</v>
      </c>
    </row>
    <row r="2559" spans="1:21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4"/>
        <v>1.1844444444444444</v>
      </c>
      <c r="P2559" s="6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>
        <v>1</v>
      </c>
      <c r="T2559" s="11">
        <f t="shared" si="238"/>
        <v>41744.536874999998</v>
      </c>
      <c r="U2559" s="11">
        <f t="shared" si="239"/>
        <v>41774.536874999998</v>
      </c>
    </row>
    <row r="2560" spans="1:21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4"/>
        <v>1.0888</v>
      </c>
      <c r="P2560" s="6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>
        <v>1</v>
      </c>
      <c r="T2560" s="11">
        <f t="shared" si="238"/>
        <v>42093.651689814818</v>
      </c>
      <c r="U2560" s="11">
        <f t="shared" si="239"/>
        <v>42125.374305555553</v>
      </c>
    </row>
    <row r="2561" spans="1:21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4"/>
        <v>1.1125</v>
      </c>
      <c r="P2561" s="6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>
        <v>1</v>
      </c>
      <c r="T2561" s="11">
        <f t="shared" si="238"/>
        <v>40829.665324074071</v>
      </c>
      <c r="U2561" s="11">
        <f t="shared" si="239"/>
        <v>40862.609027777777</v>
      </c>
    </row>
    <row r="2562" spans="1:21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4"/>
        <v>1.0009999999999999</v>
      </c>
      <c r="P2562" s="6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>
        <v>1</v>
      </c>
      <c r="T2562" s="11">
        <f t="shared" si="238"/>
        <v>42039.742754629631</v>
      </c>
      <c r="U2562" s="11">
        <f t="shared" si="239"/>
        <v>42069.742754629631</v>
      </c>
    </row>
    <row r="2563" spans="1:21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0">E2563/D2563</f>
        <v>0</v>
      </c>
      <c r="P2563" s="6" t="e">
        <f t="shared" ref="P2563:P2626" si="241">E2563/L2563</f>
        <v>#DIV/0!</v>
      </c>
      <c r="Q2563" t="str">
        <f t="shared" ref="Q2563:Q2626" si="242">LEFT(N2563,FIND("/",N2563)-1)</f>
        <v>food</v>
      </c>
      <c r="R2563" t="str">
        <f t="shared" ref="R2563:R2626" si="243">RIGHT(N2563,LEN(N2563)-FIND("/",N2563))</f>
        <v>food trucks</v>
      </c>
      <c r="S2563">
        <v>1</v>
      </c>
      <c r="T2563" s="11">
        <f t="shared" ref="T2563:T2626" si="244">(((J2563/60)/60)/24)+DATE(1970,1,1)+(-5/24)</f>
        <v>42260.320474537039</v>
      </c>
      <c r="U2563" s="11">
        <f t="shared" ref="U2563:U2626" si="245">(((I2563/60)/60)/24)+DATE(1970,1,1)+(-5/24)</f>
        <v>42290.320474537039</v>
      </c>
    </row>
    <row r="2564" spans="1:21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0"/>
        <v>7.4999999999999997E-3</v>
      </c>
      <c r="P2564" s="6">
        <f t="shared" si="241"/>
        <v>25</v>
      </c>
      <c r="Q2564" t="str">
        <f t="shared" si="242"/>
        <v>food</v>
      </c>
      <c r="R2564" t="str">
        <f t="shared" si="243"/>
        <v>food trucks</v>
      </c>
      <c r="S2564">
        <v>1</v>
      </c>
      <c r="T2564" s="11">
        <f t="shared" si="244"/>
        <v>42594.316423611112</v>
      </c>
      <c r="U2564" s="11">
        <f t="shared" si="245"/>
        <v>42654.316423611112</v>
      </c>
    </row>
    <row r="2565" spans="1:21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0"/>
        <v>0</v>
      </c>
      <c r="P2565" s="6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>
        <v>1</v>
      </c>
      <c r="T2565" s="11">
        <f t="shared" si="244"/>
        <v>42154.931145833332</v>
      </c>
      <c r="U2565" s="11">
        <f t="shared" si="245"/>
        <v>42214.931145833332</v>
      </c>
    </row>
    <row r="2566" spans="1:21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0"/>
        <v>0</v>
      </c>
      <c r="P2566" s="6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>
        <v>1</v>
      </c>
      <c r="T2566" s="11">
        <f t="shared" si="244"/>
        <v>41821.83216435185</v>
      </c>
      <c r="U2566" s="11">
        <f t="shared" si="245"/>
        <v>41851.83216435185</v>
      </c>
    </row>
    <row r="2567" spans="1:21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0"/>
        <v>0.01</v>
      </c>
      <c r="P2567" s="6">
        <f t="shared" si="241"/>
        <v>100</v>
      </c>
      <c r="Q2567" t="str">
        <f t="shared" si="242"/>
        <v>food</v>
      </c>
      <c r="R2567" t="str">
        <f t="shared" si="243"/>
        <v>food trucks</v>
      </c>
      <c r="S2567">
        <v>1</v>
      </c>
      <c r="T2567" s="11">
        <f t="shared" si="244"/>
        <v>42440.442002314812</v>
      </c>
      <c r="U2567" s="11">
        <f t="shared" si="245"/>
        <v>42499.659722222219</v>
      </c>
    </row>
    <row r="2568" spans="1:21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0"/>
        <v>0</v>
      </c>
      <c r="P2568" s="6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>
        <v>1</v>
      </c>
      <c r="T2568" s="11">
        <f t="shared" si="244"/>
        <v>41842.772546296292</v>
      </c>
      <c r="U2568" s="11">
        <f t="shared" si="245"/>
        <v>41872.772546296292</v>
      </c>
    </row>
    <row r="2569" spans="1:21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0"/>
        <v>2.6666666666666666E-3</v>
      </c>
      <c r="P2569" s="6">
        <f t="shared" si="241"/>
        <v>60</v>
      </c>
      <c r="Q2569" t="str">
        <f t="shared" si="242"/>
        <v>food</v>
      </c>
      <c r="R2569" t="str">
        <f t="shared" si="243"/>
        <v>food trucks</v>
      </c>
      <c r="S2569">
        <v>1</v>
      </c>
      <c r="T2569" s="11">
        <f t="shared" si="244"/>
        <v>42087.670578703699</v>
      </c>
      <c r="U2569" s="11">
        <f t="shared" si="245"/>
        <v>42117.670578703699</v>
      </c>
    </row>
    <row r="2570" spans="1:21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0"/>
        <v>5.0000000000000001E-3</v>
      </c>
      <c r="P2570" s="6">
        <f t="shared" si="241"/>
        <v>50</v>
      </c>
      <c r="Q2570" t="str">
        <f t="shared" si="242"/>
        <v>food</v>
      </c>
      <c r="R2570" t="str">
        <f t="shared" si="243"/>
        <v>food trucks</v>
      </c>
      <c r="S2570">
        <v>1</v>
      </c>
      <c r="T2570" s="11">
        <f t="shared" si="244"/>
        <v>42584.45826388889</v>
      </c>
      <c r="U2570" s="11">
        <f t="shared" si="245"/>
        <v>42614.45826388889</v>
      </c>
    </row>
    <row r="2571" spans="1:21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0"/>
        <v>2.2307692307692306E-2</v>
      </c>
      <c r="P2571" s="6">
        <f t="shared" si="241"/>
        <v>72.5</v>
      </c>
      <c r="Q2571" t="str">
        <f t="shared" si="242"/>
        <v>food</v>
      </c>
      <c r="R2571" t="str">
        <f t="shared" si="243"/>
        <v>food trucks</v>
      </c>
      <c r="S2571">
        <v>1</v>
      </c>
      <c r="T2571" s="11">
        <f t="shared" si="244"/>
        <v>42233.897129629629</v>
      </c>
      <c r="U2571" s="11">
        <f t="shared" si="245"/>
        <v>42263.897129629629</v>
      </c>
    </row>
    <row r="2572" spans="1:21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0"/>
        <v>8.4285714285714294E-3</v>
      </c>
      <c r="P2572" s="6">
        <f t="shared" si="241"/>
        <v>29.5</v>
      </c>
      <c r="Q2572" t="str">
        <f t="shared" si="242"/>
        <v>food</v>
      </c>
      <c r="R2572" t="str">
        <f t="shared" si="243"/>
        <v>food trucks</v>
      </c>
      <c r="S2572">
        <v>1</v>
      </c>
      <c r="T2572" s="11">
        <f t="shared" si="244"/>
        <v>42744.694849537038</v>
      </c>
      <c r="U2572" s="11">
        <f t="shared" si="245"/>
        <v>42774.694849537038</v>
      </c>
    </row>
    <row r="2573" spans="1:21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0"/>
        <v>2.5000000000000001E-3</v>
      </c>
      <c r="P2573" s="6">
        <f t="shared" si="241"/>
        <v>62.5</v>
      </c>
      <c r="Q2573" t="str">
        <f t="shared" si="242"/>
        <v>food</v>
      </c>
      <c r="R2573" t="str">
        <f t="shared" si="243"/>
        <v>food trucks</v>
      </c>
      <c r="S2573">
        <v>1</v>
      </c>
      <c r="T2573" s="11">
        <f t="shared" si="244"/>
        <v>42449.133344907408</v>
      </c>
      <c r="U2573" s="11">
        <f t="shared" si="245"/>
        <v>42509.133344907408</v>
      </c>
    </row>
    <row r="2574" spans="1:21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0"/>
        <v>0</v>
      </c>
      <c r="P2574" s="6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>
        <v>1</v>
      </c>
      <c r="T2574" s="11">
        <f t="shared" si="244"/>
        <v>42076.911076388882</v>
      </c>
      <c r="U2574" s="11">
        <f t="shared" si="245"/>
        <v>42106.911076388882</v>
      </c>
    </row>
    <row r="2575" spans="1:21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0"/>
        <v>0</v>
      </c>
      <c r="P2575" s="6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>
        <v>1</v>
      </c>
      <c r="T2575" s="11">
        <f t="shared" si="244"/>
        <v>41829.383668981478</v>
      </c>
      <c r="U2575" s="11">
        <f t="shared" si="245"/>
        <v>41874.383668981478</v>
      </c>
    </row>
    <row r="2576" spans="1:21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0"/>
        <v>0</v>
      </c>
      <c r="P2576" s="6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>
        <v>1</v>
      </c>
      <c r="T2576" s="11">
        <f t="shared" si="244"/>
        <v>42487.617418981477</v>
      </c>
      <c r="U2576" s="11">
        <f t="shared" si="245"/>
        <v>42508.617418981477</v>
      </c>
    </row>
    <row r="2577" spans="1:21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0"/>
        <v>0</v>
      </c>
      <c r="P2577" s="6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>
        <v>1</v>
      </c>
      <c r="T2577" s="11">
        <f t="shared" si="244"/>
        <v>41985.90039351851</v>
      </c>
      <c r="U2577" s="11">
        <f t="shared" si="245"/>
        <v>42015.90039351851</v>
      </c>
    </row>
    <row r="2578" spans="1:21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0"/>
        <v>0</v>
      </c>
      <c r="P2578" s="6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>
        <v>1</v>
      </c>
      <c r="T2578" s="11">
        <f t="shared" si="244"/>
        <v>42059.801469907405</v>
      </c>
      <c r="U2578" s="11">
        <f t="shared" si="245"/>
        <v>42104.759803240733</v>
      </c>
    </row>
    <row r="2579" spans="1:21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0"/>
        <v>0</v>
      </c>
      <c r="P2579" s="6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>
        <v>1</v>
      </c>
      <c r="T2579" s="11">
        <f t="shared" si="244"/>
        <v>41830.612233796295</v>
      </c>
      <c r="U2579" s="11">
        <f t="shared" si="245"/>
        <v>41855.612233796295</v>
      </c>
    </row>
    <row r="2580" spans="1:21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0"/>
        <v>0</v>
      </c>
      <c r="P2580" s="6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>
        <v>1</v>
      </c>
      <c r="T2580" s="11">
        <f t="shared" si="244"/>
        <v>42237.814571759263</v>
      </c>
      <c r="U2580" s="11">
        <f t="shared" si="245"/>
        <v>42286.499999999993</v>
      </c>
    </row>
    <row r="2581" spans="1:21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0"/>
        <v>1.3849999999999999E-3</v>
      </c>
      <c r="P2581" s="6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>
        <v>1</v>
      </c>
      <c r="T2581" s="11">
        <f t="shared" si="244"/>
        <v>41837.621562499997</v>
      </c>
      <c r="U2581" s="11">
        <f t="shared" si="245"/>
        <v>41897.621562499997</v>
      </c>
    </row>
    <row r="2582" spans="1:21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0"/>
        <v>6.0000000000000001E-3</v>
      </c>
      <c r="P2582" s="6">
        <f t="shared" si="241"/>
        <v>25.5</v>
      </c>
      <c r="Q2582" t="str">
        <f t="shared" si="242"/>
        <v>food</v>
      </c>
      <c r="R2582" t="str">
        <f t="shared" si="243"/>
        <v>food trucks</v>
      </c>
      <c r="S2582">
        <v>1</v>
      </c>
      <c r="T2582" s="11">
        <f t="shared" si="244"/>
        <v>42110.118090277778</v>
      </c>
      <c r="U2582" s="11">
        <f t="shared" si="245"/>
        <v>42139.916666666664</v>
      </c>
    </row>
    <row r="2583" spans="1:21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0"/>
        <v>0.106</v>
      </c>
      <c r="P2583" s="6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>
        <v>1</v>
      </c>
      <c r="T2583" s="11">
        <f t="shared" si="244"/>
        <v>42294.420115740737</v>
      </c>
      <c r="U2583" s="11">
        <f t="shared" si="245"/>
        <v>42324.461782407401</v>
      </c>
    </row>
    <row r="2584" spans="1:21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0"/>
        <v>1.1111111111111112E-5</v>
      </c>
      <c r="P2584" s="6">
        <f t="shared" si="241"/>
        <v>1</v>
      </c>
      <c r="Q2584" t="str">
        <f t="shared" si="242"/>
        <v>food</v>
      </c>
      <c r="R2584" t="str">
        <f t="shared" si="243"/>
        <v>food trucks</v>
      </c>
      <c r="S2584">
        <v>1</v>
      </c>
      <c r="T2584" s="11">
        <f t="shared" si="244"/>
        <v>42642.780486111107</v>
      </c>
      <c r="U2584" s="11">
        <f t="shared" si="245"/>
        <v>42672.780486111107</v>
      </c>
    </row>
    <row r="2585" spans="1:21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0"/>
        <v>5.0000000000000001E-3</v>
      </c>
      <c r="P2585" s="6">
        <f t="shared" si="241"/>
        <v>1</v>
      </c>
      <c r="Q2585" t="str">
        <f t="shared" si="242"/>
        <v>food</v>
      </c>
      <c r="R2585" t="str">
        <f t="shared" si="243"/>
        <v>food trucks</v>
      </c>
      <c r="S2585">
        <v>1</v>
      </c>
      <c r="T2585" s="11">
        <f t="shared" si="244"/>
        <v>42019.561111111114</v>
      </c>
      <c r="U2585" s="11">
        <f t="shared" si="245"/>
        <v>42079.519444444442</v>
      </c>
    </row>
    <row r="2586" spans="1:21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0"/>
        <v>0</v>
      </c>
      <c r="P2586" s="6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>
        <v>1</v>
      </c>
      <c r="T2586" s="11">
        <f t="shared" si="244"/>
        <v>42139.964918981481</v>
      </c>
      <c r="U2586" s="11">
        <f t="shared" si="245"/>
        <v>42169.964918981481</v>
      </c>
    </row>
    <row r="2587" spans="1:21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0"/>
        <v>1.6666666666666668E-3</v>
      </c>
      <c r="P2587" s="6">
        <f t="shared" si="241"/>
        <v>50</v>
      </c>
      <c r="Q2587" t="str">
        <f t="shared" si="242"/>
        <v>food</v>
      </c>
      <c r="R2587" t="str">
        <f t="shared" si="243"/>
        <v>food trucks</v>
      </c>
      <c r="S2587">
        <v>1</v>
      </c>
      <c r="T2587" s="11">
        <f t="shared" si="244"/>
        <v>41795.754999999997</v>
      </c>
      <c r="U2587" s="11">
        <f t="shared" si="245"/>
        <v>41825.754999999997</v>
      </c>
    </row>
    <row r="2588" spans="1:21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0"/>
        <v>1.6666666666666668E-3</v>
      </c>
      <c r="P2588" s="6">
        <f t="shared" si="241"/>
        <v>5</v>
      </c>
      <c r="Q2588" t="str">
        <f t="shared" si="242"/>
        <v>food</v>
      </c>
      <c r="R2588" t="str">
        <f t="shared" si="243"/>
        <v>food trucks</v>
      </c>
      <c r="S2588">
        <v>1</v>
      </c>
      <c r="T2588" s="11">
        <f t="shared" si="244"/>
        <v>42333.121944444443</v>
      </c>
      <c r="U2588" s="11">
        <f t="shared" si="245"/>
        <v>42363.121944444443</v>
      </c>
    </row>
    <row r="2589" spans="1:21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0"/>
        <v>2.4340000000000001E-2</v>
      </c>
      <c r="P2589" s="6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>
        <v>1</v>
      </c>
      <c r="T2589" s="11">
        <f t="shared" si="244"/>
        <v>42338.467048611106</v>
      </c>
      <c r="U2589" s="11">
        <f t="shared" si="245"/>
        <v>42368.467048611106</v>
      </c>
    </row>
    <row r="2590" spans="1:21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0"/>
        <v>3.8833333333333331E-2</v>
      </c>
      <c r="P2590" s="6">
        <f t="shared" si="241"/>
        <v>29.125</v>
      </c>
      <c r="Q2590" t="str">
        <f t="shared" si="242"/>
        <v>food</v>
      </c>
      <c r="R2590" t="str">
        <f t="shared" si="243"/>
        <v>food trucks</v>
      </c>
      <c r="S2590">
        <v>1</v>
      </c>
      <c r="T2590" s="11">
        <f t="shared" si="244"/>
        <v>42042.467893518515</v>
      </c>
      <c r="U2590" s="11">
        <f t="shared" si="245"/>
        <v>42094.343055555553</v>
      </c>
    </row>
    <row r="2591" spans="1:21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0"/>
        <v>1E-4</v>
      </c>
      <c r="P2591" s="6">
        <f t="shared" si="241"/>
        <v>5</v>
      </c>
      <c r="Q2591" t="str">
        <f t="shared" si="242"/>
        <v>food</v>
      </c>
      <c r="R2591" t="str">
        <f t="shared" si="243"/>
        <v>food trucks</v>
      </c>
      <c r="S2591">
        <v>1</v>
      </c>
      <c r="T2591" s="11">
        <f t="shared" si="244"/>
        <v>42422.327858796292</v>
      </c>
      <c r="U2591" s="11">
        <f t="shared" si="245"/>
        <v>42452.286192129628</v>
      </c>
    </row>
    <row r="2592" spans="1:21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0"/>
        <v>0</v>
      </c>
      <c r="P2592" s="6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>
        <v>1</v>
      </c>
      <c r="T2592" s="11">
        <f t="shared" si="244"/>
        <v>42388.380752314813</v>
      </c>
      <c r="U2592" s="11">
        <f t="shared" si="245"/>
        <v>42395.380752314813</v>
      </c>
    </row>
    <row r="2593" spans="1:21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0"/>
        <v>1.7333333333333333E-2</v>
      </c>
      <c r="P2593" s="6">
        <f t="shared" si="241"/>
        <v>13</v>
      </c>
      <c r="Q2593" t="str">
        <f t="shared" si="242"/>
        <v>food</v>
      </c>
      <c r="R2593" t="str">
        <f t="shared" si="243"/>
        <v>food trucks</v>
      </c>
      <c r="S2593">
        <v>1</v>
      </c>
      <c r="T2593" s="11">
        <f t="shared" si="244"/>
        <v>42382.698194444441</v>
      </c>
      <c r="U2593" s="11">
        <f t="shared" si="245"/>
        <v>42442.656527777777</v>
      </c>
    </row>
    <row r="2594" spans="1:21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0"/>
        <v>1.6666666666666668E-3</v>
      </c>
      <c r="P2594" s="6">
        <f t="shared" si="241"/>
        <v>50</v>
      </c>
      <c r="Q2594" t="str">
        <f t="shared" si="242"/>
        <v>food</v>
      </c>
      <c r="R2594" t="str">
        <f t="shared" si="243"/>
        <v>food trucks</v>
      </c>
      <c r="S2594">
        <v>1</v>
      </c>
      <c r="T2594" s="11">
        <f t="shared" si="244"/>
        <v>41887.592835648145</v>
      </c>
      <c r="U2594" s="11">
        <f t="shared" si="245"/>
        <v>41917.592835648145</v>
      </c>
    </row>
    <row r="2595" spans="1:21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0"/>
        <v>0</v>
      </c>
      <c r="P2595" s="6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>
        <v>1</v>
      </c>
      <c r="T2595" s="11">
        <f t="shared" si="244"/>
        <v>42089.636875000004</v>
      </c>
      <c r="U2595" s="11">
        <f t="shared" si="245"/>
        <v>42119.636875000004</v>
      </c>
    </row>
    <row r="2596" spans="1:21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0"/>
        <v>1.2500000000000001E-5</v>
      </c>
      <c r="P2596" s="6">
        <f t="shared" si="241"/>
        <v>1</v>
      </c>
      <c r="Q2596" t="str">
        <f t="shared" si="242"/>
        <v>food</v>
      </c>
      <c r="R2596" t="str">
        <f t="shared" si="243"/>
        <v>food trucks</v>
      </c>
      <c r="S2596">
        <v>1</v>
      </c>
      <c r="T2596" s="11">
        <f t="shared" si="244"/>
        <v>41828.759583333333</v>
      </c>
      <c r="U2596" s="11">
        <f t="shared" si="245"/>
        <v>41858.759583333333</v>
      </c>
    </row>
    <row r="2597" spans="1:21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0"/>
        <v>0.12166666666666667</v>
      </c>
      <c r="P2597" s="6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>
        <v>1</v>
      </c>
      <c r="T2597" s="11">
        <f t="shared" si="244"/>
        <v>42760.035879629628</v>
      </c>
      <c r="U2597" s="11">
        <f t="shared" si="245"/>
        <v>42790.035879629628</v>
      </c>
    </row>
    <row r="2598" spans="1:21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0"/>
        <v>0.23588571428571428</v>
      </c>
      <c r="P2598" s="6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>
        <v>1</v>
      </c>
      <c r="T2598" s="11">
        <f t="shared" si="244"/>
        <v>41828.45612268518</v>
      </c>
      <c r="U2598" s="11">
        <f t="shared" si="245"/>
        <v>41858.45612268518</v>
      </c>
    </row>
    <row r="2599" spans="1:21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0"/>
        <v>5.6666666666666664E-2</v>
      </c>
      <c r="P2599" s="6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>
        <v>1</v>
      </c>
      <c r="T2599" s="11">
        <f t="shared" si="244"/>
        <v>42510.133298611108</v>
      </c>
      <c r="U2599" s="11">
        <f t="shared" si="245"/>
        <v>42540.133298611108</v>
      </c>
    </row>
    <row r="2600" spans="1:21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0"/>
        <v>0.39</v>
      </c>
      <c r="P2600" s="6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>
        <v>1</v>
      </c>
      <c r="T2600" s="11">
        <f t="shared" si="244"/>
        <v>42240.631956018515</v>
      </c>
      <c r="U2600" s="11">
        <f t="shared" si="245"/>
        <v>42270.631956018515</v>
      </c>
    </row>
    <row r="2601" spans="1:21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0"/>
        <v>9.9546510341776348E-3</v>
      </c>
      <c r="P2601" s="6">
        <f t="shared" si="241"/>
        <v>18</v>
      </c>
      <c r="Q2601" t="str">
        <f t="shared" si="242"/>
        <v>food</v>
      </c>
      <c r="R2601" t="str">
        <f t="shared" si="243"/>
        <v>food trucks</v>
      </c>
      <c r="S2601">
        <v>1</v>
      </c>
      <c r="T2601" s="11">
        <f t="shared" si="244"/>
        <v>41809.545682870368</v>
      </c>
      <c r="U2601" s="11">
        <f t="shared" si="245"/>
        <v>41854.545682870368</v>
      </c>
    </row>
    <row r="2602" spans="1:21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0"/>
        <v>6.9320000000000007E-2</v>
      </c>
      <c r="P2602" s="6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>
        <v>1</v>
      </c>
      <c r="T2602" s="11">
        <f t="shared" si="244"/>
        <v>42394.692129629628</v>
      </c>
      <c r="U2602" s="11">
        <f t="shared" si="245"/>
        <v>42454.650462962956</v>
      </c>
    </row>
    <row r="2603" spans="1:21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0"/>
        <v>6.6139999999999999</v>
      </c>
      <c r="P2603" s="6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>
        <v>1</v>
      </c>
      <c r="T2603" s="11">
        <f t="shared" si="244"/>
        <v>41150.69385416666</v>
      </c>
      <c r="U2603" s="11">
        <f t="shared" si="245"/>
        <v>41164.957638888889</v>
      </c>
    </row>
    <row r="2604" spans="1:21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0"/>
        <v>3.2609166666666667</v>
      </c>
      <c r="P2604" s="6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>
        <v>1</v>
      </c>
      <c r="T2604" s="11">
        <f t="shared" si="244"/>
        <v>41915.538981481477</v>
      </c>
      <c r="U2604" s="11">
        <f t="shared" si="245"/>
        <v>41955.680555555555</v>
      </c>
    </row>
    <row r="2605" spans="1:21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0"/>
        <v>1.0148571428571429</v>
      </c>
      <c r="P2605" s="6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>
        <v>1</v>
      </c>
      <c r="T2605" s="11">
        <f t="shared" si="244"/>
        <v>41617.704328703701</v>
      </c>
      <c r="U2605" s="11">
        <f t="shared" si="245"/>
        <v>41631.704328703701</v>
      </c>
    </row>
    <row r="2606" spans="1:21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0"/>
        <v>1.0421799999999999</v>
      </c>
      <c r="P2606" s="6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>
        <v>1</v>
      </c>
      <c r="T2606" s="11">
        <f t="shared" si="244"/>
        <v>40997.842858796292</v>
      </c>
      <c r="U2606" s="11">
        <f t="shared" si="245"/>
        <v>41027.842858796292</v>
      </c>
    </row>
    <row r="2607" spans="1:21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0"/>
        <v>1.0742157000000001</v>
      </c>
      <c r="P2607" s="6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>
        <v>1</v>
      </c>
      <c r="T2607" s="11">
        <f t="shared" si="244"/>
        <v>42508.33321759259</v>
      </c>
      <c r="U2607" s="11">
        <f t="shared" si="245"/>
        <v>42538.33321759259</v>
      </c>
    </row>
    <row r="2608" spans="1:21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0"/>
        <v>1.1005454545454545</v>
      </c>
      <c r="P2608" s="6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>
        <v>1</v>
      </c>
      <c r="T2608" s="11">
        <f t="shared" si="244"/>
        <v>41726.504421296297</v>
      </c>
      <c r="U2608" s="11">
        <f t="shared" si="245"/>
        <v>41758.504421296297</v>
      </c>
    </row>
    <row r="2609" spans="1:21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0"/>
        <v>4.077</v>
      </c>
      <c r="P2609" s="6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>
        <v>1</v>
      </c>
      <c r="T2609" s="11">
        <f t="shared" si="244"/>
        <v>42184.666342592587</v>
      </c>
      <c r="U2609" s="11">
        <f t="shared" si="245"/>
        <v>42227.874999999993</v>
      </c>
    </row>
    <row r="2610" spans="1:21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0"/>
        <v>2.2392500000000002</v>
      </c>
      <c r="P2610" s="6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>
        <v>1</v>
      </c>
      <c r="T2610" s="11">
        <f t="shared" si="244"/>
        <v>42767.593379629623</v>
      </c>
      <c r="U2610" s="11">
        <f t="shared" si="245"/>
        <v>42808.791666666664</v>
      </c>
    </row>
    <row r="2611" spans="1:21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0"/>
        <v>3.038011142857143</v>
      </c>
      <c r="P2611" s="6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>
        <v>1</v>
      </c>
      <c r="T2611" s="11">
        <f t="shared" si="244"/>
        <v>41075.02952546296</v>
      </c>
      <c r="U2611" s="11">
        <f t="shared" si="245"/>
        <v>41105.02952546296</v>
      </c>
    </row>
    <row r="2612" spans="1:21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0"/>
        <v>1.4132510432681749</v>
      </c>
      <c r="P2612" s="6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>
        <v>1</v>
      </c>
      <c r="T2612" s="11">
        <f t="shared" si="244"/>
        <v>42564.672743055555</v>
      </c>
      <c r="U2612" s="11">
        <f t="shared" si="245"/>
        <v>42604.082638888889</v>
      </c>
    </row>
    <row r="2613" spans="1:21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0"/>
        <v>27.906363636363636</v>
      </c>
      <c r="P2613" s="6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>
        <v>1</v>
      </c>
      <c r="T2613" s="11">
        <f t="shared" si="244"/>
        <v>42704.127476851849</v>
      </c>
      <c r="U2613" s="11">
        <f t="shared" si="245"/>
        <v>42737.749305555553</v>
      </c>
    </row>
    <row r="2614" spans="1:21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0"/>
        <v>1.7176130000000001</v>
      </c>
      <c r="P2614" s="6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>
        <v>1</v>
      </c>
      <c r="T2614" s="11">
        <f t="shared" si="244"/>
        <v>41981.934837962959</v>
      </c>
      <c r="U2614" s="11">
        <f t="shared" si="245"/>
        <v>42012.934837962959</v>
      </c>
    </row>
    <row r="2615" spans="1:21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0"/>
        <v>1.0101333333333333</v>
      </c>
      <c r="P2615" s="6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>
        <v>1</v>
      </c>
      <c r="T2615" s="11">
        <f t="shared" si="244"/>
        <v>41143.609884259255</v>
      </c>
      <c r="U2615" s="11">
        <f t="shared" si="245"/>
        <v>41173.609884259255</v>
      </c>
    </row>
    <row r="2616" spans="1:21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0"/>
        <v>1.02</v>
      </c>
      <c r="P2616" s="6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>
        <v>1</v>
      </c>
      <c r="T2616" s="11">
        <f t="shared" si="244"/>
        <v>41730.500138888885</v>
      </c>
      <c r="U2616" s="11">
        <f t="shared" si="245"/>
        <v>41759</v>
      </c>
    </row>
    <row r="2617" spans="1:21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0"/>
        <v>1.6976511744127936</v>
      </c>
      <c r="P2617" s="6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>
        <v>1</v>
      </c>
      <c r="T2617" s="11">
        <f t="shared" si="244"/>
        <v>42453.288935185185</v>
      </c>
      <c r="U2617" s="11">
        <f t="shared" si="245"/>
        <v>42490.291666666664</v>
      </c>
    </row>
    <row r="2618" spans="1:21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0"/>
        <v>1.14534</v>
      </c>
      <c r="P2618" s="6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>
        <v>1</v>
      </c>
      <c r="T2618" s="11">
        <f t="shared" si="244"/>
        <v>42211.786215277774</v>
      </c>
      <c r="U2618" s="11">
        <f t="shared" si="245"/>
        <v>42241.786215277774</v>
      </c>
    </row>
    <row r="2619" spans="1:21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0"/>
        <v>8.7759999999999998</v>
      </c>
      <c r="P2619" s="6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>
        <v>1</v>
      </c>
      <c r="T2619" s="11">
        <f t="shared" si="244"/>
        <v>41902.666099537033</v>
      </c>
      <c r="U2619" s="11">
        <f t="shared" si="245"/>
        <v>41932.666099537033</v>
      </c>
    </row>
    <row r="2620" spans="1:21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0"/>
        <v>1.0538666666666667</v>
      </c>
      <c r="P2620" s="6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>
        <v>1</v>
      </c>
      <c r="T2620" s="11">
        <f t="shared" si="244"/>
        <v>42279.584039351852</v>
      </c>
      <c r="U2620" s="11">
        <f t="shared" si="245"/>
        <v>42339.625706018516</v>
      </c>
    </row>
    <row r="2621" spans="1:21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0"/>
        <v>1.8839999999999999</v>
      </c>
      <c r="P2621" s="6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>
        <v>1</v>
      </c>
      <c r="T2621" s="11">
        <f t="shared" si="244"/>
        <v>42273.67597222222</v>
      </c>
      <c r="U2621" s="11">
        <f t="shared" si="245"/>
        <v>42300.249999999993</v>
      </c>
    </row>
    <row r="2622" spans="1:21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0"/>
        <v>1.436523076923077</v>
      </c>
      <c r="P2622" s="6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>
        <v>1</v>
      </c>
      <c r="T2622" s="11">
        <f t="shared" si="244"/>
        <v>42250.958819444444</v>
      </c>
      <c r="U2622" s="11">
        <f t="shared" si="245"/>
        <v>42287.833333333336</v>
      </c>
    </row>
    <row r="2623" spans="1:21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0"/>
        <v>1.4588000000000001</v>
      </c>
      <c r="P2623" s="6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>
        <v>1</v>
      </c>
      <c r="T2623" s="11">
        <f t="shared" si="244"/>
        <v>42115.539212962954</v>
      </c>
      <c r="U2623" s="11">
        <f t="shared" si="245"/>
        <v>42145.539212962954</v>
      </c>
    </row>
    <row r="2624" spans="1:21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0"/>
        <v>1.3118399999999999</v>
      </c>
      <c r="P2624" s="6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>
        <v>1</v>
      </c>
      <c r="T2624" s="11">
        <f t="shared" si="244"/>
        <v>42689.534907407404</v>
      </c>
      <c r="U2624" s="11">
        <f t="shared" si="245"/>
        <v>42734.534907407404</v>
      </c>
    </row>
    <row r="2625" spans="1:21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0"/>
        <v>1.1399999999999999</v>
      </c>
      <c r="P2625" s="6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>
        <v>1</v>
      </c>
      <c r="T2625" s="11">
        <f t="shared" si="244"/>
        <v>42692.048217592594</v>
      </c>
      <c r="U2625" s="11">
        <f t="shared" si="245"/>
        <v>42706.048217592594</v>
      </c>
    </row>
    <row r="2626" spans="1:21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0"/>
        <v>13.794206249999998</v>
      </c>
      <c r="P2626" s="6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>
        <v>1</v>
      </c>
      <c r="T2626" s="11">
        <f t="shared" si="244"/>
        <v>41144.213217592594</v>
      </c>
      <c r="U2626" s="11">
        <f t="shared" si="245"/>
        <v>41165.213217592594</v>
      </c>
    </row>
    <row r="2627" spans="1:21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46">E2627/D2627</f>
        <v>9.56</v>
      </c>
      <c r="P2627" s="6">
        <f t="shared" ref="P2627:P2690" si="247">E2627/L2627</f>
        <v>27.576923076923077</v>
      </c>
      <c r="Q2627" t="str">
        <f t="shared" ref="Q2627:Q2690" si="248">LEFT(N2627,FIND("/",N2627)-1)</f>
        <v>technology</v>
      </c>
      <c r="R2627" t="str">
        <f t="shared" ref="R2627:R2690" si="249">RIGHT(N2627,LEN(N2627)-FIND("/",N2627))</f>
        <v>space exploration</v>
      </c>
      <c r="S2627">
        <v>1</v>
      </c>
      <c r="T2627" s="11">
        <f t="shared" ref="T2627:T2690" si="250">(((J2627/60)/60)/24)+DATE(1970,1,1)+(-5/24)</f>
        <v>42658.601944444446</v>
      </c>
      <c r="U2627" s="11">
        <f t="shared" ref="U2627:U2690" si="251">(((I2627/60)/60)/24)+DATE(1970,1,1)+(-5/24)</f>
        <v>42683.643611111103</v>
      </c>
    </row>
    <row r="2628" spans="1:21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6"/>
        <v>1.1200000000000001</v>
      </c>
      <c r="P2628" s="6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>
        <v>1</v>
      </c>
      <c r="T2628" s="11">
        <f t="shared" si="250"/>
        <v>42128.41978009259</v>
      </c>
      <c r="U2628" s="11">
        <f t="shared" si="251"/>
        <v>42158.41978009259</v>
      </c>
    </row>
    <row r="2629" spans="1:21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6"/>
        <v>6.4666666666666668</v>
      </c>
      <c r="P2629" s="6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>
        <v>1</v>
      </c>
      <c r="T2629" s="11">
        <f t="shared" si="250"/>
        <v>42304.621076388888</v>
      </c>
      <c r="U2629" s="11">
        <f t="shared" si="251"/>
        <v>42334.66274305556</v>
      </c>
    </row>
    <row r="2630" spans="1:21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6"/>
        <v>1.1036948748510131</v>
      </c>
      <c r="P2630" s="6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>
        <v>1</v>
      </c>
      <c r="T2630" s="11">
        <f t="shared" si="250"/>
        <v>41953.757719907408</v>
      </c>
      <c r="U2630" s="11">
        <f t="shared" si="251"/>
        <v>41973.757719907408</v>
      </c>
    </row>
    <row r="2631" spans="1:21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6"/>
        <v>1.2774000000000001</v>
      </c>
      <c r="P2631" s="6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>
        <v>1</v>
      </c>
      <c r="T2631" s="11">
        <f t="shared" si="250"/>
        <v>42108.330115740733</v>
      </c>
      <c r="U2631" s="11">
        <f t="shared" si="251"/>
        <v>42138.330115740733</v>
      </c>
    </row>
    <row r="2632" spans="1:21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6"/>
        <v>1.579</v>
      </c>
      <c r="P2632" s="6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>
        <v>1</v>
      </c>
      <c r="T2632" s="11">
        <f t="shared" si="250"/>
        <v>42523.897129629629</v>
      </c>
      <c r="U2632" s="11">
        <f t="shared" si="251"/>
        <v>42551.208333333336</v>
      </c>
    </row>
    <row r="2633" spans="1:21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6"/>
        <v>1.1466525000000001</v>
      </c>
      <c r="P2633" s="6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>
        <v>1</v>
      </c>
      <c r="T2633" s="11">
        <f t="shared" si="250"/>
        <v>42217.960960648146</v>
      </c>
      <c r="U2633" s="11">
        <f t="shared" si="251"/>
        <v>42245.960960648146</v>
      </c>
    </row>
    <row r="2634" spans="1:21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6"/>
        <v>1.3700934579439252</v>
      </c>
      <c r="P2634" s="6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>
        <v>1</v>
      </c>
      <c r="T2634" s="11">
        <f t="shared" si="250"/>
        <v>42493.853460648148</v>
      </c>
      <c r="U2634" s="11">
        <f t="shared" si="251"/>
        <v>42518.853460648148</v>
      </c>
    </row>
    <row r="2635" spans="1:21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6"/>
        <v>3.5461999999999998</v>
      </c>
      <c r="P2635" s="6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>
        <v>1</v>
      </c>
      <c r="T2635" s="11">
        <f t="shared" si="250"/>
        <v>41667.614953703705</v>
      </c>
      <c r="U2635" s="11">
        <f t="shared" si="251"/>
        <v>41697.75</v>
      </c>
    </row>
    <row r="2636" spans="1:21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6"/>
        <v>1.0602150537634409</v>
      </c>
      <c r="P2636" s="6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>
        <v>1</v>
      </c>
      <c r="T2636" s="11">
        <f t="shared" si="250"/>
        <v>42612.448159722226</v>
      </c>
      <c r="U2636" s="11">
        <f t="shared" si="251"/>
        <v>42642.448159722226</v>
      </c>
    </row>
    <row r="2637" spans="1:21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6"/>
        <v>1</v>
      </c>
      <c r="P2637" s="6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>
        <v>1</v>
      </c>
      <c r="T2637" s="11">
        <f t="shared" si="250"/>
        <v>42037.742604166669</v>
      </c>
      <c r="U2637" s="11">
        <f t="shared" si="251"/>
        <v>42072.700937499998</v>
      </c>
    </row>
    <row r="2638" spans="1:21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6"/>
        <v>1.873</v>
      </c>
      <c r="P2638" s="6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>
        <v>1</v>
      </c>
      <c r="T2638" s="11">
        <f t="shared" si="250"/>
        <v>42636.406412037039</v>
      </c>
      <c r="U2638" s="11">
        <f t="shared" si="251"/>
        <v>42658.833333333336</v>
      </c>
    </row>
    <row r="2639" spans="1:21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6"/>
        <v>1.6619999999999999</v>
      </c>
      <c r="P2639" s="6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>
        <v>1</v>
      </c>
      <c r="T2639" s="11">
        <f t="shared" si="250"/>
        <v>42639.341145833336</v>
      </c>
      <c r="U2639" s="11">
        <f t="shared" si="251"/>
        <v>42655.341145833336</v>
      </c>
    </row>
    <row r="2640" spans="1:21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6"/>
        <v>1.0172910662824208</v>
      </c>
      <c r="P2640" s="6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>
        <v>1</v>
      </c>
      <c r="T2640" s="11">
        <f t="shared" si="250"/>
        <v>41989.70480324074</v>
      </c>
      <c r="U2640" s="11">
        <f t="shared" si="251"/>
        <v>42019.70480324074</v>
      </c>
    </row>
    <row r="2641" spans="1:21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6"/>
        <v>1.64</v>
      </c>
      <c r="P2641" s="6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>
        <v>1</v>
      </c>
      <c r="T2641" s="11">
        <f t="shared" si="250"/>
        <v>42024.656805555554</v>
      </c>
      <c r="U2641" s="11">
        <f t="shared" si="251"/>
        <v>42054.656805555554</v>
      </c>
    </row>
    <row r="2642" spans="1:21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6"/>
        <v>1.0566666666666666</v>
      </c>
      <c r="P2642" s="6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>
        <v>1</v>
      </c>
      <c r="T2642" s="11">
        <f t="shared" si="250"/>
        <v>42102.952245370368</v>
      </c>
      <c r="U2642" s="11">
        <f t="shared" si="251"/>
        <v>42162.952245370368</v>
      </c>
    </row>
    <row r="2643" spans="1:21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6"/>
        <v>0.01</v>
      </c>
      <c r="P2643" s="6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>
        <v>1</v>
      </c>
      <c r="T2643" s="11">
        <f t="shared" si="250"/>
        <v>41880.618784722217</v>
      </c>
      <c r="U2643" s="11">
        <f t="shared" si="251"/>
        <v>41897.631249999999</v>
      </c>
    </row>
    <row r="2644" spans="1:21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6"/>
        <v>0</v>
      </c>
      <c r="P2644" s="6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>
        <v>1</v>
      </c>
      <c r="T2644" s="11">
        <f t="shared" si="250"/>
        <v>42536.03828703703</v>
      </c>
      <c r="U2644" s="11">
        <f t="shared" si="251"/>
        <v>42566.081249999996</v>
      </c>
    </row>
    <row r="2645" spans="1:21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6"/>
        <v>0.33559730999999998</v>
      </c>
      <c r="P2645" s="6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>
        <v>1</v>
      </c>
      <c r="T2645" s="11">
        <f t="shared" si="250"/>
        <v>42689.374016203699</v>
      </c>
      <c r="U2645" s="11">
        <f t="shared" si="251"/>
        <v>42725.124305555553</v>
      </c>
    </row>
    <row r="2646" spans="1:21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6"/>
        <v>2.053E-2</v>
      </c>
      <c r="P2646" s="6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>
        <v>1</v>
      </c>
      <c r="T2646" s="11">
        <f t="shared" si="250"/>
        <v>42774.583738425928</v>
      </c>
      <c r="U2646" s="11">
        <f t="shared" si="251"/>
        <v>42804.583738425928</v>
      </c>
    </row>
    <row r="2647" spans="1:21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6"/>
        <v>0.105</v>
      </c>
      <c r="P2647" s="6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>
        <v>1</v>
      </c>
      <c r="T2647" s="11">
        <f t="shared" si="250"/>
        <v>41921.634293981479</v>
      </c>
      <c r="U2647" s="11">
        <f t="shared" si="251"/>
        <v>41951.675960648143</v>
      </c>
    </row>
    <row r="2648" spans="1:21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6"/>
        <v>8.4172839999999999E-2</v>
      </c>
      <c r="P2648" s="6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>
        <v>1</v>
      </c>
      <c r="T2648" s="11">
        <f t="shared" si="250"/>
        <v>42226.10496527778</v>
      </c>
      <c r="U2648" s="11">
        <f t="shared" si="251"/>
        <v>42256.10496527778</v>
      </c>
    </row>
    <row r="2649" spans="1:21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6"/>
        <v>1.44E-2</v>
      </c>
      <c r="P2649" s="6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>
        <v>1</v>
      </c>
      <c r="T2649" s="11">
        <f t="shared" si="250"/>
        <v>42200.053460648145</v>
      </c>
      <c r="U2649" s="11">
        <f t="shared" si="251"/>
        <v>42230.053460648145</v>
      </c>
    </row>
    <row r="2650" spans="1:21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6"/>
        <v>8.8333333333333337E-3</v>
      </c>
      <c r="P2650" s="6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>
        <v>1</v>
      </c>
      <c r="T2650" s="11">
        <f t="shared" si="250"/>
        <v>42408.506481481476</v>
      </c>
      <c r="U2650" s="11">
        <f t="shared" si="251"/>
        <v>42438.506481481476</v>
      </c>
    </row>
    <row r="2651" spans="1:21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6"/>
        <v>9.9200000000000004E-4</v>
      </c>
      <c r="P2651" s="6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>
        <v>1</v>
      </c>
      <c r="T2651" s="11">
        <f t="shared" si="250"/>
        <v>42341.788668981484</v>
      </c>
      <c r="U2651" s="11">
        <f t="shared" si="251"/>
        <v>42401.788668981484</v>
      </c>
    </row>
    <row r="2652" spans="1:21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6"/>
        <v>5.966666666666667E-3</v>
      </c>
      <c r="P2652" s="6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>
        <v>1</v>
      </c>
      <c r="T2652" s="11">
        <f t="shared" si="250"/>
        <v>42695.416006944441</v>
      </c>
      <c r="U2652" s="11">
        <f t="shared" si="251"/>
        <v>42725.416006944441</v>
      </c>
    </row>
    <row r="2653" spans="1:21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6"/>
        <v>1.8689285714285714E-2</v>
      </c>
      <c r="P2653" s="6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>
        <v>1</v>
      </c>
      <c r="T2653" s="11">
        <f t="shared" si="250"/>
        <v>42327.597326388881</v>
      </c>
      <c r="U2653" s="11">
        <f t="shared" si="251"/>
        <v>42355.597326388881</v>
      </c>
    </row>
    <row r="2654" spans="1:21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6"/>
        <v>8.8500000000000002E-3</v>
      </c>
      <c r="P2654" s="6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>
        <v>1</v>
      </c>
      <c r="T2654" s="11">
        <f t="shared" si="250"/>
        <v>41952.950520833336</v>
      </c>
      <c r="U2654" s="11">
        <f t="shared" si="251"/>
        <v>41982.950520833336</v>
      </c>
    </row>
    <row r="2655" spans="1:21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6"/>
        <v>0.1152156862745098</v>
      </c>
      <c r="P2655" s="6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>
        <v>1</v>
      </c>
      <c r="T2655" s="11">
        <f t="shared" si="250"/>
        <v>41771.443599537037</v>
      </c>
      <c r="U2655" s="11">
        <f t="shared" si="251"/>
        <v>41802.958333333328</v>
      </c>
    </row>
    <row r="2656" spans="1:21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6"/>
        <v>5.1000000000000004E-4</v>
      </c>
      <c r="P2656" s="6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>
        <v>1</v>
      </c>
      <c r="T2656" s="11">
        <f t="shared" si="250"/>
        <v>42055.39266203704</v>
      </c>
      <c r="U2656" s="11">
        <f t="shared" si="251"/>
        <v>42115.350995370369</v>
      </c>
    </row>
    <row r="2657" spans="1:21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6"/>
        <v>0.21033333333333334</v>
      </c>
      <c r="P2657" s="6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>
        <v>1</v>
      </c>
      <c r="T2657" s="11">
        <f t="shared" si="250"/>
        <v>42381.657951388886</v>
      </c>
      <c r="U2657" s="11">
        <f t="shared" si="251"/>
        <v>42409.624999999993</v>
      </c>
    </row>
    <row r="2658" spans="1:21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6"/>
        <v>0.11436666666666667</v>
      </c>
      <c r="P2658" s="6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>
        <v>1</v>
      </c>
      <c r="T2658" s="11">
        <f t="shared" si="250"/>
        <v>42767.480185185181</v>
      </c>
      <c r="U2658" s="11">
        <f t="shared" si="251"/>
        <v>42806.583333333336</v>
      </c>
    </row>
    <row r="2659" spans="1:21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6"/>
        <v>0.18737933333333334</v>
      </c>
      <c r="P2659" s="6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>
        <v>1</v>
      </c>
      <c r="T2659" s="11">
        <f t="shared" si="250"/>
        <v>42551.720520833333</v>
      </c>
      <c r="U2659" s="11">
        <f t="shared" si="251"/>
        <v>42584.854166666664</v>
      </c>
    </row>
    <row r="2660" spans="1:21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6"/>
        <v>9.2857142857142856E-4</v>
      </c>
      <c r="P2660" s="6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>
        <v>1</v>
      </c>
      <c r="T2660" s="11">
        <f t="shared" si="250"/>
        <v>42551.675856481481</v>
      </c>
      <c r="U2660" s="11">
        <f t="shared" si="251"/>
        <v>42581.675856481481</v>
      </c>
    </row>
    <row r="2661" spans="1:21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6"/>
        <v>2.720408163265306E-2</v>
      </c>
      <c r="P2661" s="6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>
        <v>1</v>
      </c>
      <c r="T2661" s="11">
        <f t="shared" si="250"/>
        <v>42081.861226851855</v>
      </c>
      <c r="U2661" s="11">
        <f t="shared" si="251"/>
        <v>42111.861226851855</v>
      </c>
    </row>
    <row r="2662" spans="1:21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6"/>
        <v>9.5E-4</v>
      </c>
      <c r="P2662" s="6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>
        <v>1</v>
      </c>
      <c r="T2662" s="11">
        <f t="shared" si="250"/>
        <v>42272.504837962959</v>
      </c>
      <c r="U2662" s="11">
        <f t="shared" si="251"/>
        <v>42332.546504629623</v>
      </c>
    </row>
    <row r="2663" spans="1:21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6"/>
        <v>1.0289999999999999</v>
      </c>
      <c r="P2663" s="6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>
        <v>1</v>
      </c>
      <c r="T2663" s="11">
        <f t="shared" si="250"/>
        <v>41542.750115740739</v>
      </c>
      <c r="U2663" s="11">
        <f t="shared" si="251"/>
        <v>41572.750115740739</v>
      </c>
    </row>
    <row r="2664" spans="1:21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6"/>
        <v>1.0680000000000001</v>
      </c>
      <c r="P2664" s="6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>
        <v>1</v>
      </c>
      <c r="T2664" s="11">
        <f t="shared" si="250"/>
        <v>42207.538344907407</v>
      </c>
      <c r="U2664" s="11">
        <f t="shared" si="251"/>
        <v>42237.538344907407</v>
      </c>
    </row>
    <row r="2665" spans="1:21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6"/>
        <v>1.0459624999999999</v>
      </c>
      <c r="P2665" s="6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>
        <v>1</v>
      </c>
      <c r="T2665" s="11">
        <f t="shared" si="250"/>
        <v>42222.41443287037</v>
      </c>
      <c r="U2665" s="11">
        <f t="shared" si="251"/>
        <v>42251.416666666664</v>
      </c>
    </row>
    <row r="2666" spans="1:21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6"/>
        <v>1.0342857142857143</v>
      </c>
      <c r="P2666" s="6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>
        <v>1</v>
      </c>
      <c r="T2666" s="11">
        <f t="shared" si="250"/>
        <v>42312.817094907405</v>
      </c>
      <c r="U2666" s="11">
        <f t="shared" si="251"/>
        <v>42347.082638888889</v>
      </c>
    </row>
    <row r="2667" spans="1:21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6"/>
        <v>1.2314285714285715</v>
      </c>
      <c r="P2667" s="6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>
        <v>1</v>
      </c>
      <c r="T2667" s="11">
        <f t="shared" si="250"/>
        <v>42083.687199074069</v>
      </c>
      <c r="U2667" s="11">
        <f t="shared" si="251"/>
        <v>42128.687199074069</v>
      </c>
    </row>
    <row r="2668" spans="1:21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6"/>
        <v>1.592951</v>
      </c>
      <c r="P2668" s="6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>
        <v>1</v>
      </c>
      <c r="T2668" s="11">
        <f t="shared" si="250"/>
        <v>42235.55600694444</v>
      </c>
      <c r="U2668" s="11">
        <f t="shared" si="251"/>
        <v>42272.666666666664</v>
      </c>
    </row>
    <row r="2669" spans="1:21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6"/>
        <v>1.1066666666666667</v>
      </c>
      <c r="P2669" s="6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>
        <v>1</v>
      </c>
      <c r="T2669" s="11">
        <f t="shared" si="250"/>
        <v>42380.717777777776</v>
      </c>
      <c r="U2669" s="11">
        <f t="shared" si="251"/>
        <v>42410.717777777776</v>
      </c>
    </row>
    <row r="2670" spans="1:21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6"/>
        <v>1.7070000000000001</v>
      </c>
      <c r="P2670" s="6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>
        <v>1</v>
      </c>
      <c r="T2670" s="11">
        <f t="shared" si="250"/>
        <v>42275.380381944437</v>
      </c>
      <c r="U2670" s="11">
        <f t="shared" si="251"/>
        <v>42317.397222222215</v>
      </c>
    </row>
    <row r="2671" spans="1:21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6"/>
        <v>1.25125</v>
      </c>
      <c r="P2671" s="6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>
        <v>1</v>
      </c>
      <c r="T2671" s="11">
        <f t="shared" si="250"/>
        <v>42318.827499999999</v>
      </c>
      <c r="U2671" s="11">
        <f t="shared" si="251"/>
        <v>42378.827499999999</v>
      </c>
    </row>
    <row r="2672" spans="1:21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6"/>
        <v>6.4158609339642042E-2</v>
      </c>
      <c r="P2672" s="6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>
        <v>1</v>
      </c>
      <c r="T2672" s="11">
        <f t="shared" si="250"/>
        <v>41820.812268518515</v>
      </c>
      <c r="U2672" s="11">
        <f t="shared" si="251"/>
        <v>41848.812268518515</v>
      </c>
    </row>
    <row r="2673" spans="1:21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6"/>
        <v>0.11344</v>
      </c>
      <c r="P2673" s="6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>
        <v>1</v>
      </c>
      <c r="T2673" s="11">
        <f t="shared" si="250"/>
        <v>41962.540694444448</v>
      </c>
      <c r="U2673" s="11">
        <f t="shared" si="251"/>
        <v>41992.609722222223</v>
      </c>
    </row>
    <row r="2674" spans="1:21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6"/>
        <v>0.33189999999999997</v>
      </c>
      <c r="P2674" s="6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>
        <v>1</v>
      </c>
      <c r="T2674" s="11">
        <f t="shared" si="250"/>
        <v>42344.675810185181</v>
      </c>
      <c r="U2674" s="11">
        <f t="shared" si="251"/>
        <v>42366.041666666664</v>
      </c>
    </row>
    <row r="2675" spans="1:21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6"/>
        <v>0.27579999999999999</v>
      </c>
      <c r="P2675" s="6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>
        <v>1</v>
      </c>
      <c r="T2675" s="11">
        <f t="shared" si="250"/>
        <v>41912.333321759259</v>
      </c>
      <c r="U2675" s="11">
        <f t="shared" si="251"/>
        <v>41941.739583333328</v>
      </c>
    </row>
    <row r="2676" spans="1:21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6"/>
        <v>0.62839999999999996</v>
      </c>
      <c r="P2676" s="6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>
        <v>1</v>
      </c>
      <c r="T2676" s="11">
        <f t="shared" si="250"/>
        <v>42529.424421296295</v>
      </c>
      <c r="U2676" s="11">
        <f t="shared" si="251"/>
        <v>42555.999305555553</v>
      </c>
    </row>
    <row r="2677" spans="1:21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6"/>
        <v>7.5880000000000003E-2</v>
      </c>
      <c r="P2677" s="6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>
        <v>1</v>
      </c>
      <c r="T2677" s="11">
        <f t="shared" si="250"/>
        <v>41923.649178240739</v>
      </c>
      <c r="U2677" s="11">
        <f t="shared" si="251"/>
        <v>41953.690844907404</v>
      </c>
    </row>
    <row r="2678" spans="1:21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6"/>
        <v>0.50380952380952382</v>
      </c>
      <c r="P2678" s="6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>
        <v>1</v>
      </c>
      <c r="T2678" s="11">
        <f t="shared" si="250"/>
        <v>42482.416365740741</v>
      </c>
      <c r="U2678" s="11">
        <f t="shared" si="251"/>
        <v>42512.416365740741</v>
      </c>
    </row>
    <row r="2679" spans="1:21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6"/>
        <v>0.17512820512820512</v>
      </c>
      <c r="P2679" s="6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>
        <v>1</v>
      </c>
      <c r="T2679" s="11">
        <f t="shared" si="250"/>
        <v>41792.821099537032</v>
      </c>
      <c r="U2679" s="11">
        <f t="shared" si="251"/>
        <v>41822.821099537032</v>
      </c>
    </row>
    <row r="2680" spans="1:21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6"/>
        <v>1.3750000000000001E-4</v>
      </c>
      <c r="P2680" s="6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>
        <v>1</v>
      </c>
      <c r="T2680" s="11">
        <f t="shared" si="250"/>
        <v>42241.589872685181</v>
      </c>
      <c r="U2680" s="11">
        <f t="shared" si="251"/>
        <v>42271.589872685181</v>
      </c>
    </row>
    <row r="2681" spans="1:21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6"/>
        <v>3.3E-3</v>
      </c>
      <c r="P2681" s="6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>
        <v>1</v>
      </c>
      <c r="T2681" s="11">
        <f t="shared" si="250"/>
        <v>42032.792754629627</v>
      </c>
      <c r="U2681" s="11">
        <f t="shared" si="251"/>
        <v>42062.792754629627</v>
      </c>
    </row>
    <row r="2682" spans="1:21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6"/>
        <v>8.6250000000000007E-3</v>
      </c>
      <c r="P2682" s="6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>
        <v>1</v>
      </c>
      <c r="T2682" s="11">
        <f t="shared" si="250"/>
        <v>42436.003368055557</v>
      </c>
      <c r="U2682" s="11">
        <f t="shared" si="251"/>
        <v>42465.961701388886</v>
      </c>
    </row>
    <row r="2683" spans="1:21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6"/>
        <v>6.875E-3</v>
      </c>
      <c r="P2683" s="6">
        <f t="shared" si="247"/>
        <v>27.5</v>
      </c>
      <c r="Q2683" t="str">
        <f t="shared" si="248"/>
        <v>food</v>
      </c>
      <c r="R2683" t="str">
        <f t="shared" si="249"/>
        <v>food trucks</v>
      </c>
      <c r="S2683">
        <v>1</v>
      </c>
      <c r="T2683" s="11">
        <f t="shared" si="250"/>
        <v>41805.686921296292</v>
      </c>
      <c r="U2683" s="11">
        <f t="shared" si="251"/>
        <v>41830.686921296292</v>
      </c>
    </row>
    <row r="2684" spans="1:21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6"/>
        <v>0.28299999999999997</v>
      </c>
      <c r="P2684" s="6">
        <f t="shared" si="247"/>
        <v>84.9</v>
      </c>
      <c r="Q2684" t="str">
        <f t="shared" si="248"/>
        <v>food</v>
      </c>
      <c r="R2684" t="str">
        <f t="shared" si="249"/>
        <v>food trucks</v>
      </c>
      <c r="S2684">
        <v>1</v>
      </c>
      <c r="T2684" s="11">
        <f t="shared" si="250"/>
        <v>41932.663657407407</v>
      </c>
      <c r="U2684" s="11">
        <f t="shared" si="251"/>
        <v>41965.040972222218</v>
      </c>
    </row>
    <row r="2685" spans="1:21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6"/>
        <v>2.3999999999999998E-3</v>
      </c>
      <c r="P2685" s="6">
        <f t="shared" si="247"/>
        <v>12</v>
      </c>
      <c r="Q2685" t="str">
        <f t="shared" si="248"/>
        <v>food</v>
      </c>
      <c r="R2685" t="str">
        <f t="shared" si="249"/>
        <v>food trucks</v>
      </c>
      <c r="S2685">
        <v>1</v>
      </c>
      <c r="T2685" s="11">
        <f t="shared" si="250"/>
        <v>42034.546759259254</v>
      </c>
      <c r="U2685" s="11">
        <f t="shared" si="251"/>
        <v>42064.546759259254</v>
      </c>
    </row>
    <row r="2686" spans="1:21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6"/>
        <v>1.1428571428571429E-2</v>
      </c>
      <c r="P2686" s="6">
        <f t="shared" si="247"/>
        <v>200</v>
      </c>
      <c r="Q2686" t="str">
        <f t="shared" si="248"/>
        <v>food</v>
      </c>
      <c r="R2686" t="str">
        <f t="shared" si="249"/>
        <v>food trucks</v>
      </c>
      <c r="S2686">
        <v>1</v>
      </c>
      <c r="T2686" s="11">
        <f t="shared" si="250"/>
        <v>41820.706307870365</v>
      </c>
      <c r="U2686" s="11">
        <f t="shared" si="251"/>
        <v>41860.706307870365</v>
      </c>
    </row>
    <row r="2687" spans="1:21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6"/>
        <v>2.0000000000000001E-4</v>
      </c>
      <c r="P2687" s="6">
        <f t="shared" si="247"/>
        <v>10</v>
      </c>
      <c r="Q2687" t="str">
        <f t="shared" si="248"/>
        <v>food</v>
      </c>
      <c r="R2687" t="str">
        <f t="shared" si="249"/>
        <v>food trucks</v>
      </c>
      <c r="S2687">
        <v>1</v>
      </c>
      <c r="T2687" s="11">
        <f t="shared" si="250"/>
        <v>42061.487615740734</v>
      </c>
      <c r="U2687" s="11">
        <f t="shared" si="251"/>
        <v>42121.445949074077</v>
      </c>
    </row>
    <row r="2688" spans="1:21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6"/>
        <v>0</v>
      </c>
      <c r="P2688" s="6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>
        <v>1</v>
      </c>
      <c r="T2688" s="11">
        <f t="shared" si="250"/>
        <v>41892.766469907401</v>
      </c>
      <c r="U2688" s="11">
        <f t="shared" si="251"/>
        <v>41912.766469907401</v>
      </c>
    </row>
    <row r="2689" spans="1:21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6"/>
        <v>0</v>
      </c>
      <c r="P2689" s="6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>
        <v>1</v>
      </c>
      <c r="T2689" s="11">
        <f t="shared" si="250"/>
        <v>42154.431921296295</v>
      </c>
      <c r="U2689" s="11">
        <f t="shared" si="251"/>
        <v>42184.431921296295</v>
      </c>
    </row>
    <row r="2690" spans="1:21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46"/>
        <v>1.48E-3</v>
      </c>
      <c r="P2690" s="6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>
        <v>1</v>
      </c>
      <c r="T2690" s="11">
        <f t="shared" si="250"/>
        <v>42027.910532407412</v>
      </c>
      <c r="U2690" s="11">
        <f t="shared" si="251"/>
        <v>42058.916666666664</v>
      </c>
    </row>
    <row r="2691" spans="1:21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2">E2691/D2691</f>
        <v>2.8571428571428571E-5</v>
      </c>
      <c r="P2691" s="6">
        <f t="shared" ref="P2691:P2754" si="253">E2691/L2691</f>
        <v>1</v>
      </c>
      <c r="Q2691" t="str">
        <f t="shared" ref="Q2691:Q2754" si="254">LEFT(N2691,FIND("/",N2691)-1)</f>
        <v>food</v>
      </c>
      <c r="R2691" t="str">
        <f t="shared" ref="R2691:R2754" si="255">RIGHT(N2691,LEN(N2691)-FIND("/",N2691))</f>
        <v>food trucks</v>
      </c>
      <c r="S2691">
        <v>1</v>
      </c>
      <c r="T2691" s="11">
        <f t="shared" ref="T2691:T2754" si="256">(((J2691/60)/60)/24)+DATE(1970,1,1)+(-5/24)</f>
        <v>42551.753356481473</v>
      </c>
      <c r="U2691" s="11">
        <f t="shared" ref="U2691:U2754" si="257">(((I2691/60)/60)/24)+DATE(1970,1,1)+(-5/24)</f>
        <v>42581.753356481473</v>
      </c>
    </row>
    <row r="2692" spans="1:21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2"/>
        <v>0.107325</v>
      </c>
      <c r="P2692" s="6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>
        <v>1</v>
      </c>
      <c r="T2692" s="11">
        <f t="shared" si="256"/>
        <v>42112.89671296296</v>
      </c>
      <c r="U2692" s="11">
        <f t="shared" si="257"/>
        <v>42157.89671296296</v>
      </c>
    </row>
    <row r="2693" spans="1:21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2"/>
        <v>5.3846153846153844E-4</v>
      </c>
      <c r="P2693" s="6">
        <f t="shared" si="253"/>
        <v>17.5</v>
      </c>
      <c r="Q2693" t="str">
        <f t="shared" si="254"/>
        <v>food</v>
      </c>
      <c r="R2693" t="str">
        <f t="shared" si="255"/>
        <v>food trucks</v>
      </c>
      <c r="S2693">
        <v>1</v>
      </c>
      <c r="T2693" s="11">
        <f t="shared" si="256"/>
        <v>42089.515706018516</v>
      </c>
      <c r="U2693" s="11">
        <f t="shared" si="257"/>
        <v>42134.515706018516</v>
      </c>
    </row>
    <row r="2694" spans="1:21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2"/>
        <v>7.1428571428571426E-3</v>
      </c>
      <c r="P2694" s="6">
        <f t="shared" si="253"/>
        <v>25</v>
      </c>
      <c r="Q2694" t="str">
        <f t="shared" si="254"/>
        <v>food</v>
      </c>
      <c r="R2694" t="str">
        <f t="shared" si="255"/>
        <v>food trucks</v>
      </c>
      <c r="S2694">
        <v>1</v>
      </c>
      <c r="T2694" s="11">
        <f t="shared" si="256"/>
        <v>42058.125694444439</v>
      </c>
      <c r="U2694" s="11">
        <f t="shared" si="257"/>
        <v>42088.084027777775</v>
      </c>
    </row>
    <row r="2695" spans="1:21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2"/>
        <v>8.0000000000000002E-3</v>
      </c>
      <c r="P2695" s="6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>
        <v>1</v>
      </c>
      <c r="T2695" s="11">
        <f t="shared" si="256"/>
        <v>41833.930162037032</v>
      </c>
      <c r="U2695" s="11">
        <f t="shared" si="257"/>
        <v>41863.930162037032</v>
      </c>
    </row>
    <row r="2696" spans="1:21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2"/>
        <v>3.3333333333333335E-5</v>
      </c>
      <c r="P2696" s="6">
        <f t="shared" si="253"/>
        <v>1</v>
      </c>
      <c r="Q2696" t="str">
        <f t="shared" si="254"/>
        <v>food</v>
      </c>
      <c r="R2696" t="str">
        <f t="shared" si="255"/>
        <v>food trucks</v>
      </c>
      <c r="S2696">
        <v>1</v>
      </c>
      <c r="T2696" s="11">
        <f t="shared" si="256"/>
        <v>41877.932164351849</v>
      </c>
      <c r="U2696" s="11">
        <f t="shared" si="257"/>
        <v>41907.932164351849</v>
      </c>
    </row>
    <row r="2697" spans="1:21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2"/>
        <v>4.7333333333333333E-3</v>
      </c>
      <c r="P2697" s="6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>
        <v>1</v>
      </c>
      <c r="T2697" s="11">
        <f t="shared" si="256"/>
        <v>42047.973587962959</v>
      </c>
      <c r="U2697" s="11">
        <f t="shared" si="257"/>
        <v>42107.931921296295</v>
      </c>
    </row>
    <row r="2698" spans="1:21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2"/>
        <v>5.6500000000000002E-2</v>
      </c>
      <c r="P2698" s="6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>
        <v>1</v>
      </c>
      <c r="T2698" s="11">
        <f t="shared" si="256"/>
        <v>41964.636111111111</v>
      </c>
      <c r="U2698" s="11">
        <f t="shared" si="257"/>
        <v>41998.636111111111</v>
      </c>
    </row>
    <row r="2699" spans="1:21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2"/>
        <v>0.26352173913043481</v>
      </c>
      <c r="P2699" s="6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>
        <v>1</v>
      </c>
      <c r="T2699" s="11">
        <f t="shared" si="256"/>
        <v>42187.731747685182</v>
      </c>
      <c r="U2699" s="11">
        <f t="shared" si="257"/>
        <v>42218.708333333336</v>
      </c>
    </row>
    <row r="2700" spans="1:21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2"/>
        <v>3.2512500000000002E-3</v>
      </c>
      <c r="P2700" s="6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>
        <v>1</v>
      </c>
      <c r="T2700" s="11">
        <f t="shared" si="256"/>
        <v>41787.689907407403</v>
      </c>
      <c r="U2700" s="11">
        <f t="shared" si="257"/>
        <v>41817.689907407403</v>
      </c>
    </row>
    <row r="2701" spans="1:21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2"/>
        <v>0</v>
      </c>
      <c r="P2701" s="6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>
        <v>1</v>
      </c>
      <c r="T2701" s="11">
        <f t="shared" si="256"/>
        <v>41829.688229166662</v>
      </c>
      <c r="U2701" s="11">
        <f t="shared" si="257"/>
        <v>41859.688229166662</v>
      </c>
    </row>
    <row r="2702" spans="1:21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2"/>
        <v>7.0007000700070005E-3</v>
      </c>
      <c r="P2702" s="6">
        <f t="shared" si="253"/>
        <v>17.5</v>
      </c>
      <c r="Q2702" t="str">
        <f t="shared" si="254"/>
        <v>food</v>
      </c>
      <c r="R2702" t="str">
        <f t="shared" si="255"/>
        <v>food trucks</v>
      </c>
      <c r="S2702">
        <v>1</v>
      </c>
      <c r="T2702" s="11">
        <f t="shared" si="256"/>
        <v>41870.666342592594</v>
      </c>
      <c r="U2702" s="11">
        <f t="shared" si="257"/>
        <v>41900.666342592594</v>
      </c>
    </row>
    <row r="2703" spans="1:21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2"/>
        <v>0.46176470588235297</v>
      </c>
      <c r="P2703" s="6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>
        <v>1</v>
      </c>
      <c r="T2703" s="11">
        <f t="shared" si="256"/>
        <v>42801.566365740735</v>
      </c>
      <c r="U2703" s="11">
        <f t="shared" si="257"/>
        <v>42832.524699074071</v>
      </c>
    </row>
    <row r="2704" spans="1:21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2"/>
        <v>0.34410000000000002</v>
      </c>
      <c r="P2704" s="6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>
        <v>1</v>
      </c>
      <c r="T2704" s="11">
        <f t="shared" si="256"/>
        <v>42800.593483796292</v>
      </c>
      <c r="U2704" s="11">
        <f t="shared" si="257"/>
        <v>42830.551817129628</v>
      </c>
    </row>
    <row r="2705" spans="1:21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2"/>
        <v>1.0375000000000001</v>
      </c>
      <c r="P2705" s="6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>
        <v>1</v>
      </c>
      <c r="T2705" s="11">
        <f t="shared" si="256"/>
        <v>42756.481828703698</v>
      </c>
      <c r="U2705" s="11">
        <f t="shared" si="257"/>
        <v>42816.440162037034</v>
      </c>
    </row>
    <row r="2706" spans="1:21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2"/>
        <v>6.0263157894736845E-2</v>
      </c>
      <c r="P2706" s="6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>
        <v>1</v>
      </c>
      <c r="T2706" s="11">
        <f t="shared" si="256"/>
        <v>42787.654097222221</v>
      </c>
      <c r="U2706" s="11">
        <f t="shared" si="257"/>
        <v>42830.61243055555</v>
      </c>
    </row>
    <row r="2707" spans="1:21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2"/>
        <v>0.10539393939393939</v>
      </c>
      <c r="P2707" s="6">
        <f t="shared" si="253"/>
        <v>217.375</v>
      </c>
      <c r="Q2707" t="str">
        <f t="shared" si="254"/>
        <v>theater</v>
      </c>
      <c r="R2707" t="str">
        <f t="shared" si="255"/>
        <v>spaces</v>
      </c>
      <c r="S2707">
        <v>1</v>
      </c>
      <c r="T2707" s="11">
        <f t="shared" si="256"/>
        <v>42773.70784722222</v>
      </c>
      <c r="U2707" s="11">
        <f t="shared" si="257"/>
        <v>42818.666180555556</v>
      </c>
    </row>
    <row r="2708" spans="1:21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2"/>
        <v>1.1229714285714285</v>
      </c>
      <c r="P2708" s="6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>
        <v>1</v>
      </c>
      <c r="T2708" s="11">
        <f t="shared" si="256"/>
        <v>41899.086608796293</v>
      </c>
      <c r="U2708" s="11">
        <f t="shared" si="257"/>
        <v>41928.082638888889</v>
      </c>
    </row>
    <row r="2709" spans="1:21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2"/>
        <v>3.50844625</v>
      </c>
      <c r="P2709" s="6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>
        <v>1</v>
      </c>
      <c r="T2709" s="11">
        <f t="shared" si="256"/>
        <v>41391.574571759258</v>
      </c>
      <c r="U2709" s="11">
        <f t="shared" si="257"/>
        <v>41421.082638888889</v>
      </c>
    </row>
    <row r="2710" spans="1:21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2"/>
        <v>2.3321535</v>
      </c>
      <c r="P2710" s="6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>
        <v>1</v>
      </c>
      <c r="T2710" s="11">
        <f t="shared" si="256"/>
        <v>42512.489884259259</v>
      </c>
      <c r="U2710" s="11">
        <f t="shared" si="257"/>
        <v>42572.489884259259</v>
      </c>
    </row>
    <row r="2711" spans="1:21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2"/>
        <v>1.01606</v>
      </c>
      <c r="P2711" s="6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>
        <v>1</v>
      </c>
      <c r="T2711" s="11">
        <f t="shared" si="256"/>
        <v>42611.941446759258</v>
      </c>
      <c r="U2711" s="11">
        <f t="shared" si="257"/>
        <v>42646.957638888889</v>
      </c>
    </row>
    <row r="2712" spans="1:21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2"/>
        <v>1.5390035000000002</v>
      </c>
      <c r="P2712" s="6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>
        <v>1</v>
      </c>
      <c r="T2712" s="11">
        <f t="shared" si="256"/>
        <v>41828.021157407406</v>
      </c>
      <c r="U2712" s="11">
        <f t="shared" si="257"/>
        <v>41859.875</v>
      </c>
    </row>
    <row r="2713" spans="1:21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2"/>
        <v>1.007161125319693</v>
      </c>
      <c r="P2713" s="6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>
        <v>1</v>
      </c>
      <c r="T2713" s="11">
        <f t="shared" si="256"/>
        <v>41780.536921296298</v>
      </c>
      <c r="U2713" s="11">
        <f t="shared" si="257"/>
        <v>41810.709027777775</v>
      </c>
    </row>
    <row r="2714" spans="1:21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2"/>
        <v>1.3138181818181818</v>
      </c>
      <c r="P2714" s="6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>
        <v>1</v>
      </c>
      <c r="T2714" s="11">
        <f t="shared" si="256"/>
        <v>41431.853703703702</v>
      </c>
      <c r="U2714" s="11">
        <f t="shared" si="257"/>
        <v>41468.541666666664</v>
      </c>
    </row>
    <row r="2715" spans="1:21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2"/>
        <v>1.0224133333333334</v>
      </c>
      <c r="P2715" s="6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>
        <v>1</v>
      </c>
      <c r="T2715" s="11">
        <f t="shared" si="256"/>
        <v>42322.445416666662</v>
      </c>
      <c r="U2715" s="11">
        <f t="shared" si="257"/>
        <v>42362.445416666662</v>
      </c>
    </row>
    <row r="2716" spans="1:21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2"/>
        <v>1.1635599999999999</v>
      </c>
      <c r="P2716" s="6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>
        <v>1</v>
      </c>
      <c r="T2716" s="11">
        <f t="shared" si="256"/>
        <v>42629.446712962956</v>
      </c>
      <c r="U2716" s="11">
        <f t="shared" si="257"/>
        <v>42657.749999999993</v>
      </c>
    </row>
    <row r="2717" spans="1:21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2"/>
        <v>2.6462241666666664</v>
      </c>
      <c r="P2717" s="6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>
        <v>1</v>
      </c>
      <c r="T2717" s="11">
        <f t="shared" si="256"/>
        <v>42387.190138888887</v>
      </c>
      <c r="U2717" s="11">
        <f t="shared" si="257"/>
        <v>42421.190138888887</v>
      </c>
    </row>
    <row r="2718" spans="1:21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2"/>
        <v>1.1998010000000001</v>
      </c>
      <c r="P2718" s="6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>
        <v>1</v>
      </c>
      <c r="T2718" s="11">
        <f t="shared" si="256"/>
        <v>42255.124918981477</v>
      </c>
      <c r="U2718" s="11">
        <f t="shared" si="257"/>
        <v>42285.124918981477</v>
      </c>
    </row>
    <row r="2719" spans="1:21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2"/>
        <v>1.2010400000000001</v>
      </c>
      <c r="P2719" s="6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>
        <v>1</v>
      </c>
      <c r="T2719" s="11">
        <f t="shared" si="256"/>
        <v>41934.706585648149</v>
      </c>
      <c r="U2719" s="11">
        <f t="shared" si="257"/>
        <v>41979.748252314814</v>
      </c>
    </row>
    <row r="2720" spans="1:21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2"/>
        <v>1.0358333333333334</v>
      </c>
      <c r="P2720" s="6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>
        <v>1</v>
      </c>
      <c r="T2720" s="11">
        <f t="shared" si="256"/>
        <v>42465.388252314813</v>
      </c>
      <c r="U2720" s="11">
        <f t="shared" si="257"/>
        <v>42493.749999999993</v>
      </c>
    </row>
    <row r="2721" spans="1:21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2"/>
        <v>1.0883333333333334</v>
      </c>
      <c r="P2721" s="6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>
        <v>1</v>
      </c>
      <c r="T2721" s="11">
        <f t="shared" si="256"/>
        <v>42417.822847222218</v>
      </c>
      <c r="U2721" s="11">
        <f t="shared" si="257"/>
        <v>42477.781180555547</v>
      </c>
    </row>
    <row r="2722" spans="1:21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2"/>
        <v>1.1812400000000001</v>
      </c>
      <c r="P2722" s="6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>
        <v>1</v>
      </c>
      <c r="T2722" s="11">
        <f t="shared" si="256"/>
        <v>42655.257557870362</v>
      </c>
      <c r="U2722" s="11">
        <f t="shared" si="257"/>
        <v>42685.299224537033</v>
      </c>
    </row>
    <row r="2723" spans="1:21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2"/>
        <v>14.62</v>
      </c>
      <c r="P2723" s="6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>
        <v>1</v>
      </c>
      <c r="T2723" s="11">
        <f t="shared" si="256"/>
        <v>41493.335625</v>
      </c>
      <c r="U2723" s="11">
        <f t="shared" si="257"/>
        <v>41523.583333333328</v>
      </c>
    </row>
    <row r="2724" spans="1:21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2"/>
        <v>2.5253999999999999</v>
      </c>
      <c r="P2724" s="6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>
        <v>1</v>
      </c>
      <c r="T2724" s="11">
        <f t="shared" si="256"/>
        <v>42704.64876157407</v>
      </c>
      <c r="U2724" s="11">
        <f t="shared" si="257"/>
        <v>42764.64876157407</v>
      </c>
    </row>
    <row r="2725" spans="1:21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2"/>
        <v>1.4005000000000001</v>
      </c>
      <c r="P2725" s="6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>
        <v>1</v>
      </c>
      <c r="T2725" s="11">
        <f t="shared" si="256"/>
        <v>41944.630648148144</v>
      </c>
      <c r="U2725" s="11">
        <f t="shared" si="257"/>
        <v>42004.672314814808</v>
      </c>
    </row>
    <row r="2726" spans="1:21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2"/>
        <v>2.9687520259319289</v>
      </c>
      <c r="P2726" s="6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>
        <v>1</v>
      </c>
      <c r="T2726" s="11">
        <f t="shared" si="256"/>
        <v>42199.118738425925</v>
      </c>
      <c r="U2726" s="11">
        <f t="shared" si="257"/>
        <v>42231.118738425925</v>
      </c>
    </row>
    <row r="2727" spans="1:21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2"/>
        <v>1.445425</v>
      </c>
      <c r="P2727" s="6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>
        <v>1</v>
      </c>
      <c r="T2727" s="11">
        <f t="shared" si="256"/>
        <v>42745.53628472222</v>
      </c>
      <c r="U2727" s="11">
        <f t="shared" si="257"/>
        <v>42795.53628472222</v>
      </c>
    </row>
    <row r="2728" spans="1:21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2"/>
        <v>1.05745</v>
      </c>
      <c r="P2728" s="6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>
        <v>1</v>
      </c>
      <c r="T2728" s="11">
        <f t="shared" si="256"/>
        <v>42452.371655092589</v>
      </c>
      <c r="U2728" s="11">
        <f t="shared" si="257"/>
        <v>42482.371655092589</v>
      </c>
    </row>
    <row r="2729" spans="1:21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2"/>
        <v>4.9321000000000002</v>
      </c>
      <c r="P2729" s="6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>
        <v>1</v>
      </c>
      <c r="T2729" s="11">
        <f t="shared" si="256"/>
        <v>42198.468321759261</v>
      </c>
      <c r="U2729" s="11">
        <f t="shared" si="257"/>
        <v>42223.468321759261</v>
      </c>
    </row>
    <row r="2730" spans="1:21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2"/>
        <v>2.0182666666666669</v>
      </c>
      <c r="P2730" s="6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>
        <v>1</v>
      </c>
      <c r="T2730" s="11">
        <f t="shared" si="256"/>
        <v>42333.391597222224</v>
      </c>
      <c r="U2730" s="11">
        <f t="shared" si="257"/>
        <v>42368.391597222224</v>
      </c>
    </row>
    <row r="2731" spans="1:21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2"/>
        <v>1.0444</v>
      </c>
      <c r="P2731" s="6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>
        <v>1</v>
      </c>
      <c r="T2731" s="11">
        <f t="shared" si="256"/>
        <v>42095.032372685186</v>
      </c>
      <c r="U2731" s="11">
        <f t="shared" si="257"/>
        <v>42125.032372685186</v>
      </c>
    </row>
    <row r="2732" spans="1:21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2"/>
        <v>1.7029262962962963</v>
      </c>
      <c r="P2732" s="6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>
        <v>1</v>
      </c>
      <c r="T2732" s="11">
        <f t="shared" si="256"/>
        <v>41351.333043981482</v>
      </c>
      <c r="U2732" s="11">
        <f t="shared" si="257"/>
        <v>41386.333043981482</v>
      </c>
    </row>
    <row r="2733" spans="1:21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2"/>
        <v>1.0430333333333333</v>
      </c>
      <c r="P2733" s="6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>
        <v>1</v>
      </c>
      <c r="T2733" s="11">
        <f t="shared" si="256"/>
        <v>41872.317384259259</v>
      </c>
      <c r="U2733" s="11">
        <f t="shared" si="257"/>
        <v>41929.958333333328</v>
      </c>
    </row>
    <row r="2734" spans="1:21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2"/>
        <v>1.1825000000000001</v>
      </c>
      <c r="P2734" s="6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>
        <v>1</v>
      </c>
      <c r="T2734" s="11">
        <f t="shared" si="256"/>
        <v>41389.599861111106</v>
      </c>
      <c r="U2734" s="11">
        <f t="shared" si="257"/>
        <v>41421.791666666664</v>
      </c>
    </row>
    <row r="2735" spans="1:21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2"/>
        <v>1.07538</v>
      </c>
      <c r="P2735" s="6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>
        <v>1</v>
      </c>
      <c r="T2735" s="11">
        <f t="shared" si="256"/>
        <v>42044.064513888887</v>
      </c>
      <c r="U2735" s="11">
        <f t="shared" si="257"/>
        <v>42104.022847222215</v>
      </c>
    </row>
    <row r="2736" spans="1:21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2"/>
        <v>22603</v>
      </c>
      <c r="P2736" s="6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>
        <v>1</v>
      </c>
      <c r="T2736" s="11">
        <f t="shared" si="256"/>
        <v>42626.460555555554</v>
      </c>
      <c r="U2736" s="11">
        <f t="shared" si="257"/>
        <v>42656.707638888889</v>
      </c>
    </row>
    <row r="2737" spans="1:21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2"/>
        <v>9.7813466666666677</v>
      </c>
      <c r="P2737" s="6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>
        <v>1</v>
      </c>
      <c r="T2737" s="11">
        <f t="shared" si="256"/>
        <v>41315.912615740737</v>
      </c>
      <c r="U2737" s="11">
        <f t="shared" si="257"/>
        <v>41346.625</v>
      </c>
    </row>
    <row r="2738" spans="1:21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2"/>
        <v>1.2290000000000001</v>
      </c>
      <c r="P2738" s="6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>
        <v>1</v>
      </c>
      <c r="T2738" s="11">
        <f t="shared" si="256"/>
        <v>41722.458020833328</v>
      </c>
      <c r="U2738" s="11">
        <f t="shared" si="257"/>
        <v>41752.458020833328</v>
      </c>
    </row>
    <row r="2739" spans="1:21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2"/>
        <v>2.4606080000000001</v>
      </c>
      <c r="P2739" s="6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>
        <v>1</v>
      </c>
      <c r="T2739" s="11">
        <f t="shared" si="256"/>
        <v>41611.709340277775</v>
      </c>
      <c r="U2739" s="11">
        <f t="shared" si="257"/>
        <v>41654.583333333328</v>
      </c>
    </row>
    <row r="2740" spans="1:21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2"/>
        <v>1.4794</v>
      </c>
      <c r="P2740" s="6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>
        <v>1</v>
      </c>
      <c r="T2740" s="11">
        <f t="shared" si="256"/>
        <v>42619.935231481482</v>
      </c>
      <c r="U2740" s="11">
        <f t="shared" si="257"/>
        <v>42679.935231481482</v>
      </c>
    </row>
    <row r="2741" spans="1:21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2"/>
        <v>3.8409090909090908</v>
      </c>
      <c r="P2741" s="6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>
        <v>1</v>
      </c>
      <c r="T2741" s="11">
        <f t="shared" si="256"/>
        <v>41719.679594907408</v>
      </c>
      <c r="U2741" s="11">
        <f t="shared" si="257"/>
        <v>41764.679594907408</v>
      </c>
    </row>
    <row r="2742" spans="1:21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2"/>
        <v>1.0333333333333334</v>
      </c>
      <c r="P2742" s="6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>
        <v>1</v>
      </c>
      <c r="T2742" s="11">
        <f t="shared" si="256"/>
        <v>42044.823518518511</v>
      </c>
      <c r="U2742" s="11">
        <f t="shared" si="257"/>
        <v>42074.781851851854</v>
      </c>
    </row>
    <row r="2743" spans="1:21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2"/>
        <v>4.3750000000000004E-3</v>
      </c>
      <c r="P2743" s="6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>
        <v>1</v>
      </c>
      <c r="T2743" s="11">
        <f t="shared" si="256"/>
        <v>41911.449097222219</v>
      </c>
      <c r="U2743" s="11">
        <f t="shared" si="257"/>
        <v>41931.879861111105</v>
      </c>
    </row>
    <row r="2744" spans="1:21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2"/>
        <v>0.29239999999999999</v>
      </c>
      <c r="P2744" s="6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>
        <v>1</v>
      </c>
      <c r="T2744" s="11">
        <f t="shared" si="256"/>
        <v>41030.511423611111</v>
      </c>
      <c r="U2744" s="11">
        <f t="shared" si="257"/>
        <v>41044.511423611111</v>
      </c>
    </row>
    <row r="2745" spans="1:21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2"/>
        <v>0</v>
      </c>
      <c r="P2745" s="6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>
        <v>1</v>
      </c>
      <c r="T2745" s="11">
        <f t="shared" si="256"/>
        <v>42632.120451388888</v>
      </c>
      <c r="U2745" s="11">
        <f t="shared" si="257"/>
        <v>42662.120451388888</v>
      </c>
    </row>
    <row r="2746" spans="1:21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2"/>
        <v>5.2187499999999998E-2</v>
      </c>
      <c r="P2746" s="6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>
        <v>1</v>
      </c>
      <c r="T2746" s="11">
        <f t="shared" si="256"/>
        <v>40937.854143518518</v>
      </c>
      <c r="U2746" s="11">
        <f t="shared" si="257"/>
        <v>40967.854143518518</v>
      </c>
    </row>
    <row r="2747" spans="1:21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2"/>
        <v>0.21887499999999999</v>
      </c>
      <c r="P2747" s="6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>
        <v>1</v>
      </c>
      <c r="T2747" s="11">
        <f t="shared" si="256"/>
        <v>41044.779722222222</v>
      </c>
      <c r="U2747" s="11">
        <f t="shared" si="257"/>
        <v>41104.779722222222</v>
      </c>
    </row>
    <row r="2748" spans="1:21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2"/>
        <v>0.26700000000000002</v>
      </c>
      <c r="P2748" s="6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>
        <v>1</v>
      </c>
      <c r="T2748" s="11">
        <f t="shared" si="256"/>
        <v>41850.57304398148</v>
      </c>
      <c r="U2748" s="11">
        <f t="shared" si="257"/>
        <v>41880.57304398148</v>
      </c>
    </row>
    <row r="2749" spans="1:21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2"/>
        <v>0.28000000000000003</v>
      </c>
      <c r="P2749" s="6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>
        <v>1</v>
      </c>
      <c r="T2749" s="11">
        <f t="shared" si="256"/>
        <v>41044.439780092594</v>
      </c>
      <c r="U2749" s="11">
        <f t="shared" si="257"/>
        <v>41075.923611111109</v>
      </c>
    </row>
    <row r="2750" spans="1:21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2"/>
        <v>1.06E-2</v>
      </c>
      <c r="P2750" s="6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>
        <v>1</v>
      </c>
      <c r="T2750" s="11">
        <f t="shared" si="256"/>
        <v>42585.502337962964</v>
      </c>
      <c r="U2750" s="11">
        <f t="shared" si="257"/>
        <v>42615.502337962964</v>
      </c>
    </row>
    <row r="2751" spans="1:21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2"/>
        <v>1.0999999999999999E-2</v>
      </c>
      <c r="P2751" s="6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>
        <v>1</v>
      </c>
      <c r="T2751" s="11">
        <f t="shared" si="256"/>
        <v>42068.59070601852</v>
      </c>
      <c r="U2751" s="11">
        <f t="shared" si="257"/>
        <v>42098.549039351848</v>
      </c>
    </row>
    <row r="2752" spans="1:21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2"/>
        <v>0</v>
      </c>
      <c r="P2752" s="6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>
        <v>1</v>
      </c>
      <c r="T2752" s="11">
        <f t="shared" si="256"/>
        <v>41078.69149305555</v>
      </c>
      <c r="U2752" s="11">
        <f t="shared" si="257"/>
        <v>41090.625</v>
      </c>
    </row>
    <row r="2753" spans="1:21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2"/>
        <v>0</v>
      </c>
      <c r="P2753" s="6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>
        <v>1</v>
      </c>
      <c r="T2753" s="11">
        <f t="shared" si="256"/>
        <v>41747.678726851853</v>
      </c>
      <c r="U2753" s="11">
        <f t="shared" si="257"/>
        <v>41807.678726851853</v>
      </c>
    </row>
    <row r="2754" spans="1:21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2"/>
        <v>0.11458333333333333</v>
      </c>
      <c r="P2754" s="6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>
        <v>1</v>
      </c>
      <c r="T2754" s="11">
        <f t="shared" si="256"/>
        <v>40855.556759259256</v>
      </c>
      <c r="U2754" s="11">
        <f t="shared" si="257"/>
        <v>40895.556759259256</v>
      </c>
    </row>
    <row r="2755" spans="1:21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58">E2755/D2755</f>
        <v>0.19</v>
      </c>
      <c r="P2755" s="6">
        <f t="shared" ref="P2755:P2818" si="259">E2755/L2755</f>
        <v>47.5</v>
      </c>
      <c r="Q2755" t="str">
        <f t="shared" ref="Q2755:Q2818" si="260">LEFT(N2755,FIND("/",N2755)-1)</f>
        <v>publishing</v>
      </c>
      <c r="R2755" t="str">
        <f t="shared" ref="R2755:R2818" si="261">RIGHT(N2755,LEN(N2755)-FIND("/",N2755))</f>
        <v>children's books</v>
      </c>
      <c r="S2755">
        <v>1</v>
      </c>
      <c r="T2755" s="11">
        <f t="shared" ref="T2755:T2818" si="262">(((J2755/60)/60)/24)+DATE(1970,1,1)+(-5/24)</f>
        <v>41117.692395833328</v>
      </c>
      <c r="U2755" s="11">
        <f t="shared" ref="U2755:U2818" si="263">(((I2755/60)/60)/24)+DATE(1970,1,1)+(-5/24)</f>
        <v>41147.692395833328</v>
      </c>
    </row>
    <row r="2756" spans="1:21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58"/>
        <v>0</v>
      </c>
      <c r="P2756" s="6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>
        <v>1</v>
      </c>
      <c r="T2756" s="11">
        <f t="shared" si="262"/>
        <v>41863.427673611113</v>
      </c>
      <c r="U2756" s="11">
        <f t="shared" si="263"/>
        <v>41893.427673611113</v>
      </c>
    </row>
    <row r="2757" spans="1:21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58"/>
        <v>0.52</v>
      </c>
      <c r="P2757" s="6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>
        <v>1</v>
      </c>
      <c r="T2757" s="11">
        <f t="shared" si="262"/>
        <v>42072.582488425927</v>
      </c>
      <c r="U2757" s="11">
        <f t="shared" si="263"/>
        <v>42102.582488425927</v>
      </c>
    </row>
    <row r="2758" spans="1:21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58"/>
        <v>0.1048</v>
      </c>
      <c r="P2758" s="6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>
        <v>1</v>
      </c>
      <c r="T2758" s="11">
        <f t="shared" si="262"/>
        <v>41620.692141203705</v>
      </c>
      <c r="U2758" s="11">
        <f t="shared" si="263"/>
        <v>41650.692141203705</v>
      </c>
    </row>
    <row r="2759" spans="1:21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58"/>
        <v>6.6666666666666671E-3</v>
      </c>
      <c r="P2759" s="6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>
        <v>1</v>
      </c>
      <c r="T2759" s="11">
        <f t="shared" si="262"/>
        <v>42573.448287037034</v>
      </c>
      <c r="U2759" s="11">
        <f t="shared" si="263"/>
        <v>42588.448287037034</v>
      </c>
    </row>
    <row r="2760" spans="1:21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58"/>
        <v>0.11700000000000001</v>
      </c>
      <c r="P2760" s="6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>
        <v>1</v>
      </c>
      <c r="T2760" s="11">
        <f t="shared" si="262"/>
        <v>42639.23359953703</v>
      </c>
      <c r="U2760" s="11">
        <f t="shared" si="263"/>
        <v>42653.23359953703</v>
      </c>
    </row>
    <row r="2761" spans="1:21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58"/>
        <v>0.105</v>
      </c>
      <c r="P2761" s="6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>
        <v>1</v>
      </c>
      <c r="T2761" s="11">
        <f t="shared" si="262"/>
        <v>42524.158171296294</v>
      </c>
      <c r="U2761" s="11">
        <f t="shared" si="263"/>
        <v>42567.158171296294</v>
      </c>
    </row>
    <row r="2762" spans="1:21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58"/>
        <v>0</v>
      </c>
      <c r="P2762" s="6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>
        <v>1</v>
      </c>
      <c r="T2762" s="11">
        <f t="shared" si="262"/>
        <v>41415.252986111111</v>
      </c>
      <c r="U2762" s="11">
        <f t="shared" si="263"/>
        <v>41445.252986111111</v>
      </c>
    </row>
    <row r="2763" spans="1:21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58"/>
        <v>7.1999999999999998E-3</v>
      </c>
      <c r="P2763" s="6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>
        <v>1</v>
      </c>
      <c r="T2763" s="11">
        <f t="shared" si="262"/>
        <v>41246.85524305555</v>
      </c>
      <c r="U2763" s="11">
        <f t="shared" si="263"/>
        <v>41276.85524305555</v>
      </c>
    </row>
    <row r="2764" spans="1:21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58"/>
        <v>7.6923076923076927E-3</v>
      </c>
      <c r="P2764" s="6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>
        <v>1</v>
      </c>
      <c r="T2764" s="11">
        <f t="shared" si="262"/>
        <v>40926.828645833331</v>
      </c>
      <c r="U2764" s="11">
        <f t="shared" si="263"/>
        <v>40986.786979166667</v>
      </c>
    </row>
    <row r="2765" spans="1:21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58"/>
        <v>2.2842639593908631E-3</v>
      </c>
      <c r="P2765" s="6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>
        <v>1</v>
      </c>
      <c r="T2765" s="11">
        <f t="shared" si="262"/>
        <v>41373.371342592589</v>
      </c>
      <c r="U2765" s="11">
        <f t="shared" si="263"/>
        <v>41418.371342592589</v>
      </c>
    </row>
    <row r="2766" spans="1:21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58"/>
        <v>1.125E-2</v>
      </c>
      <c r="P2766" s="6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>
        <v>1</v>
      </c>
      <c r="T2766" s="11">
        <f t="shared" si="262"/>
        <v>41030.083692129629</v>
      </c>
      <c r="U2766" s="11">
        <f t="shared" si="263"/>
        <v>41059.583333333328</v>
      </c>
    </row>
    <row r="2767" spans="1:21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58"/>
        <v>0</v>
      </c>
      <c r="P2767" s="6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>
        <v>1</v>
      </c>
      <c r="T2767" s="11">
        <f t="shared" si="262"/>
        <v>41194.370694444442</v>
      </c>
      <c r="U2767" s="11">
        <f t="shared" si="263"/>
        <v>41210.370694444442</v>
      </c>
    </row>
    <row r="2768" spans="1:21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58"/>
        <v>0.02</v>
      </c>
      <c r="P2768" s="6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>
        <v>1</v>
      </c>
      <c r="T2768" s="11">
        <f t="shared" si="262"/>
        <v>40736.459699074068</v>
      </c>
      <c r="U2768" s="11">
        <f t="shared" si="263"/>
        <v>40766.459699074068</v>
      </c>
    </row>
    <row r="2769" spans="1:21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58"/>
        <v>8.5000000000000006E-3</v>
      </c>
      <c r="P2769" s="6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>
        <v>1</v>
      </c>
      <c r="T2769" s="11">
        <f t="shared" si="262"/>
        <v>42172.750578703701</v>
      </c>
      <c r="U2769" s="11">
        <f t="shared" si="263"/>
        <v>42232.750578703701</v>
      </c>
    </row>
    <row r="2770" spans="1:21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58"/>
        <v>0.14314285714285716</v>
      </c>
      <c r="P2770" s="6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>
        <v>1</v>
      </c>
      <c r="T2770" s="11">
        <f t="shared" si="262"/>
        <v>40967.4065162037</v>
      </c>
      <c r="U2770" s="11">
        <f t="shared" si="263"/>
        <v>40997.364849537036</v>
      </c>
    </row>
    <row r="2771" spans="1:21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58"/>
        <v>2.5000000000000001E-3</v>
      </c>
      <c r="P2771" s="6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>
        <v>1</v>
      </c>
      <c r="T2771" s="11">
        <f t="shared" si="262"/>
        <v>41745.617939814809</v>
      </c>
      <c r="U2771" s="11">
        <f t="shared" si="263"/>
        <v>41795.617939814809</v>
      </c>
    </row>
    <row r="2772" spans="1:21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58"/>
        <v>0.1041125</v>
      </c>
      <c r="P2772" s="6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>
        <v>1</v>
      </c>
      <c r="T2772" s="11">
        <f t="shared" si="262"/>
        <v>41686.496874999997</v>
      </c>
      <c r="U2772" s="11">
        <f t="shared" si="263"/>
        <v>41716.455208333333</v>
      </c>
    </row>
    <row r="2773" spans="1:21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58"/>
        <v>0</v>
      </c>
      <c r="P2773" s="6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>
        <v>1</v>
      </c>
      <c r="T2773" s="11">
        <f t="shared" si="262"/>
        <v>41257.323379629626</v>
      </c>
      <c r="U2773" s="11">
        <f t="shared" si="263"/>
        <v>41306.5</v>
      </c>
    </row>
    <row r="2774" spans="1:21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58"/>
        <v>0</v>
      </c>
      <c r="P2774" s="6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>
        <v>1</v>
      </c>
      <c r="T2774" s="11">
        <f t="shared" si="262"/>
        <v>41537.660810185182</v>
      </c>
      <c r="U2774" s="11">
        <f t="shared" si="263"/>
        <v>41552.660810185182</v>
      </c>
    </row>
    <row r="2775" spans="1:21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58"/>
        <v>1.8867924528301887E-3</v>
      </c>
      <c r="P2775" s="6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>
        <v>1</v>
      </c>
      <c r="T2775" s="11">
        <f t="shared" si="262"/>
        <v>42474.656493055554</v>
      </c>
      <c r="U2775" s="11">
        <f t="shared" si="263"/>
        <v>42484.656493055554</v>
      </c>
    </row>
    <row r="2776" spans="1:21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58"/>
        <v>0.14249999999999999</v>
      </c>
      <c r="P2776" s="6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>
        <v>1</v>
      </c>
      <c r="T2776" s="11">
        <f t="shared" si="262"/>
        <v>41310.918148148143</v>
      </c>
      <c r="U2776" s="11">
        <f t="shared" si="263"/>
        <v>41340.918148148143</v>
      </c>
    </row>
    <row r="2777" spans="1:21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58"/>
        <v>0.03</v>
      </c>
      <c r="P2777" s="6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>
        <v>1</v>
      </c>
      <c r="T2777" s="11">
        <f t="shared" si="262"/>
        <v>40862.805023148147</v>
      </c>
      <c r="U2777" s="11">
        <f t="shared" si="263"/>
        <v>40892.805023148147</v>
      </c>
    </row>
    <row r="2778" spans="1:21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58"/>
        <v>7.8809523809523815E-2</v>
      </c>
      <c r="P2778" s="6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>
        <v>1</v>
      </c>
      <c r="T2778" s="11">
        <f t="shared" si="262"/>
        <v>42136.088842592588</v>
      </c>
      <c r="U2778" s="11">
        <f t="shared" si="263"/>
        <v>42167.088842592588</v>
      </c>
    </row>
    <row r="2779" spans="1:21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58"/>
        <v>3.3333333333333335E-3</v>
      </c>
      <c r="P2779" s="6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>
        <v>1</v>
      </c>
      <c r="T2779" s="11">
        <f t="shared" si="262"/>
        <v>42172.460694444446</v>
      </c>
      <c r="U2779" s="11">
        <f t="shared" si="263"/>
        <v>42202.460694444446</v>
      </c>
    </row>
    <row r="2780" spans="1:21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58"/>
        <v>0.25545454545454543</v>
      </c>
      <c r="P2780" s="6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>
        <v>1</v>
      </c>
      <c r="T2780" s="11">
        <f t="shared" si="262"/>
        <v>41846.769745370366</v>
      </c>
      <c r="U2780" s="11">
        <f t="shared" si="263"/>
        <v>41876.769745370366</v>
      </c>
    </row>
    <row r="2781" spans="1:21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58"/>
        <v>2.12E-2</v>
      </c>
      <c r="P2781" s="6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>
        <v>1</v>
      </c>
      <c r="T2781" s="11">
        <f t="shared" si="262"/>
        <v>42300.377557870372</v>
      </c>
      <c r="U2781" s="11">
        <f t="shared" si="263"/>
        <v>42330.419224537036</v>
      </c>
    </row>
    <row r="2782" spans="1:21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58"/>
        <v>0</v>
      </c>
      <c r="P2782" s="6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>
        <v>1</v>
      </c>
      <c r="T2782" s="11">
        <f t="shared" si="262"/>
        <v>42774.239444444444</v>
      </c>
      <c r="U2782" s="11">
        <f t="shared" si="263"/>
        <v>42804.239444444444</v>
      </c>
    </row>
    <row r="2783" spans="1:21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58"/>
        <v>1.0528</v>
      </c>
      <c r="P2783" s="6">
        <f t="shared" si="259"/>
        <v>47</v>
      </c>
      <c r="Q2783" t="str">
        <f t="shared" si="260"/>
        <v>theater</v>
      </c>
      <c r="R2783" t="str">
        <f t="shared" si="261"/>
        <v>plays</v>
      </c>
      <c r="S2783">
        <v>1</v>
      </c>
      <c r="T2783" s="11">
        <f t="shared" si="262"/>
        <v>42018.733263888884</v>
      </c>
      <c r="U2783" s="11">
        <f t="shared" si="263"/>
        <v>42047.083333333336</v>
      </c>
    </row>
    <row r="2784" spans="1:21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58"/>
        <v>1.2</v>
      </c>
      <c r="P2784" s="6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>
        <v>1</v>
      </c>
      <c r="T2784" s="11">
        <f t="shared" si="262"/>
        <v>42026.716643518514</v>
      </c>
      <c r="U2784" s="11">
        <f t="shared" si="263"/>
        <v>42051.999305555553</v>
      </c>
    </row>
    <row r="2785" spans="1:21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58"/>
        <v>1.145</v>
      </c>
      <c r="P2785" s="6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>
        <v>1</v>
      </c>
      <c r="T2785" s="11">
        <f t="shared" si="262"/>
        <v>42103.326921296299</v>
      </c>
      <c r="U2785" s="11">
        <f t="shared" si="263"/>
        <v>42117.326921296299</v>
      </c>
    </row>
    <row r="2786" spans="1:21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58"/>
        <v>1.19</v>
      </c>
      <c r="P2786" s="6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>
        <v>1</v>
      </c>
      <c r="T2786" s="11">
        <f t="shared" si="262"/>
        <v>41920.579201388886</v>
      </c>
      <c r="U2786" s="11">
        <f t="shared" si="263"/>
        <v>41941.579201388886</v>
      </c>
    </row>
    <row r="2787" spans="1:21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58"/>
        <v>1.0468</v>
      </c>
      <c r="P2787" s="6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>
        <v>1</v>
      </c>
      <c r="T2787" s="11">
        <f t="shared" si="262"/>
        <v>42557.981099537035</v>
      </c>
      <c r="U2787" s="11">
        <f t="shared" si="263"/>
        <v>42587.666666666664</v>
      </c>
    </row>
    <row r="2788" spans="1:21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58"/>
        <v>1.1783999999999999</v>
      </c>
      <c r="P2788" s="6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>
        <v>1</v>
      </c>
      <c r="T2788" s="11">
        <f t="shared" si="262"/>
        <v>41815.360879629625</v>
      </c>
      <c r="U2788" s="11">
        <f t="shared" si="263"/>
        <v>41829.360879629625</v>
      </c>
    </row>
    <row r="2789" spans="1:21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58"/>
        <v>1.1970000000000001</v>
      </c>
      <c r="P2789" s="6">
        <f t="shared" si="259"/>
        <v>31.5</v>
      </c>
      <c r="Q2789" t="str">
        <f t="shared" si="260"/>
        <v>theater</v>
      </c>
      <c r="R2789" t="str">
        <f t="shared" si="261"/>
        <v>plays</v>
      </c>
      <c r="S2789">
        <v>1</v>
      </c>
      <c r="T2789" s="11">
        <f t="shared" si="262"/>
        <v>41807.990185185183</v>
      </c>
      <c r="U2789" s="11">
        <f t="shared" si="263"/>
        <v>41837.990185185183</v>
      </c>
    </row>
    <row r="2790" spans="1:21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58"/>
        <v>1.0249999999999999</v>
      </c>
      <c r="P2790" s="6">
        <f t="shared" si="259"/>
        <v>102.5</v>
      </c>
      <c r="Q2790" t="str">
        <f t="shared" si="260"/>
        <v>theater</v>
      </c>
      <c r="R2790" t="str">
        <f t="shared" si="261"/>
        <v>plays</v>
      </c>
      <c r="S2790">
        <v>1</v>
      </c>
      <c r="T2790" s="11">
        <f t="shared" si="262"/>
        <v>42550.493553240733</v>
      </c>
      <c r="U2790" s="11">
        <f t="shared" si="263"/>
        <v>42580.493553240733</v>
      </c>
    </row>
    <row r="2791" spans="1:21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58"/>
        <v>1.0116666666666667</v>
      </c>
      <c r="P2791" s="6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>
        <v>1</v>
      </c>
      <c r="T2791" s="11">
        <f t="shared" si="262"/>
        <v>42055.804791666662</v>
      </c>
      <c r="U2791" s="11">
        <f t="shared" si="263"/>
        <v>42074.958333333336</v>
      </c>
    </row>
    <row r="2792" spans="1:21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58"/>
        <v>1.0533333333333332</v>
      </c>
      <c r="P2792" s="6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>
        <v>1</v>
      </c>
      <c r="T2792" s="11">
        <f t="shared" si="262"/>
        <v>42016.730358796289</v>
      </c>
      <c r="U2792" s="11">
        <f t="shared" si="263"/>
        <v>42046.730358796289</v>
      </c>
    </row>
    <row r="2793" spans="1:21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58"/>
        <v>1.0249999999999999</v>
      </c>
      <c r="P2793" s="6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>
        <v>1</v>
      </c>
      <c r="T2793" s="11">
        <f t="shared" si="262"/>
        <v>42591.691655092589</v>
      </c>
      <c r="U2793" s="11">
        <f t="shared" si="263"/>
        <v>42621.958333333336</v>
      </c>
    </row>
    <row r="2794" spans="1:21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58"/>
        <v>1.0760000000000001</v>
      </c>
      <c r="P2794" s="6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>
        <v>1</v>
      </c>
      <c r="T2794" s="11">
        <f t="shared" si="262"/>
        <v>42183.022673611107</v>
      </c>
      <c r="U2794" s="11">
        <f t="shared" si="263"/>
        <v>42228.022673611107</v>
      </c>
    </row>
    <row r="2795" spans="1:21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58"/>
        <v>1.105675</v>
      </c>
      <c r="P2795" s="6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>
        <v>1</v>
      </c>
      <c r="T2795" s="11">
        <f t="shared" si="262"/>
        <v>42176.210706018515</v>
      </c>
      <c r="U2795" s="11">
        <f t="shared" si="263"/>
        <v>42206.210706018515</v>
      </c>
    </row>
    <row r="2796" spans="1:21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58"/>
        <v>1.5</v>
      </c>
      <c r="P2796" s="6">
        <f t="shared" si="259"/>
        <v>25</v>
      </c>
      <c r="Q2796" t="str">
        <f t="shared" si="260"/>
        <v>theater</v>
      </c>
      <c r="R2796" t="str">
        <f t="shared" si="261"/>
        <v>plays</v>
      </c>
      <c r="S2796">
        <v>1</v>
      </c>
      <c r="T2796" s="11">
        <f t="shared" si="262"/>
        <v>42416.48332175926</v>
      </c>
      <c r="U2796" s="11">
        <f t="shared" si="263"/>
        <v>42432.583333333336</v>
      </c>
    </row>
    <row r="2797" spans="1:21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58"/>
        <v>1.0428571428571429</v>
      </c>
      <c r="P2797" s="6">
        <f t="shared" si="259"/>
        <v>36.5</v>
      </c>
      <c r="Q2797" t="str">
        <f t="shared" si="260"/>
        <v>theater</v>
      </c>
      <c r="R2797" t="str">
        <f t="shared" si="261"/>
        <v>plays</v>
      </c>
      <c r="S2797">
        <v>1</v>
      </c>
      <c r="T2797" s="11">
        <f t="shared" si="262"/>
        <v>41780.317604166667</v>
      </c>
      <c r="U2797" s="11">
        <f t="shared" si="263"/>
        <v>41796.75</v>
      </c>
    </row>
    <row r="2798" spans="1:21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8"/>
        <v>1.155</v>
      </c>
      <c r="P2798" s="6">
        <f t="shared" si="259"/>
        <v>44</v>
      </c>
      <c r="Q2798" t="str">
        <f t="shared" si="260"/>
        <v>theater</v>
      </c>
      <c r="R2798" t="str">
        <f t="shared" si="261"/>
        <v>plays</v>
      </c>
      <c r="S2798">
        <v>1</v>
      </c>
      <c r="T2798" s="11">
        <f t="shared" si="262"/>
        <v>41795.319768518515</v>
      </c>
      <c r="U2798" s="11">
        <f t="shared" si="263"/>
        <v>41825.319768518515</v>
      </c>
    </row>
    <row r="2799" spans="1:21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58"/>
        <v>1.02645125</v>
      </c>
      <c r="P2799" s="6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>
        <v>1</v>
      </c>
      <c r="T2799" s="11">
        <f t="shared" si="262"/>
        <v>41798.731944444444</v>
      </c>
      <c r="U2799" s="11">
        <f t="shared" si="263"/>
        <v>41828.731944444444</v>
      </c>
    </row>
    <row r="2800" spans="1:21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58"/>
        <v>1.014</v>
      </c>
      <c r="P2800" s="6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>
        <v>1</v>
      </c>
      <c r="T2800" s="11">
        <f t="shared" si="262"/>
        <v>42201.466678240737</v>
      </c>
      <c r="U2800" s="11">
        <f t="shared" si="263"/>
        <v>42216.458333333336</v>
      </c>
    </row>
    <row r="2801" spans="1:21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58"/>
        <v>1.1663479999999999</v>
      </c>
      <c r="P2801" s="6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>
        <v>1</v>
      </c>
      <c r="T2801" s="11">
        <f t="shared" si="262"/>
        <v>42507.05636574074</v>
      </c>
      <c r="U2801" s="11">
        <f t="shared" si="263"/>
        <v>42538.458333333336</v>
      </c>
    </row>
    <row r="2802" spans="1:21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58"/>
        <v>1.33</v>
      </c>
      <c r="P2802" s="6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>
        <v>1</v>
      </c>
      <c r="T2802" s="11">
        <f t="shared" si="262"/>
        <v>41948.344513888886</v>
      </c>
      <c r="U2802" s="11">
        <f t="shared" si="263"/>
        <v>42008.344513888886</v>
      </c>
    </row>
    <row r="2803" spans="1:21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58"/>
        <v>1.3320000000000001</v>
      </c>
      <c r="P2803" s="6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>
        <v>1</v>
      </c>
      <c r="T2803" s="11">
        <f t="shared" si="262"/>
        <v>41900.034826388888</v>
      </c>
      <c r="U2803" s="11">
        <f t="shared" si="263"/>
        <v>41922.25</v>
      </c>
    </row>
    <row r="2804" spans="1:21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58"/>
        <v>1.0183333333333333</v>
      </c>
      <c r="P2804" s="6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>
        <v>1</v>
      </c>
      <c r="T2804" s="11">
        <f t="shared" si="262"/>
        <v>42192.438738425924</v>
      </c>
      <c r="U2804" s="11">
        <f t="shared" si="263"/>
        <v>42222.438738425924</v>
      </c>
    </row>
    <row r="2805" spans="1:21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58"/>
        <v>1.2795000000000001</v>
      </c>
      <c r="P2805" s="6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>
        <v>1</v>
      </c>
      <c r="T2805" s="11">
        <f t="shared" si="262"/>
        <v>42157.857361111113</v>
      </c>
      <c r="U2805" s="11">
        <f t="shared" si="263"/>
        <v>42200.791666666664</v>
      </c>
    </row>
    <row r="2806" spans="1:21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58"/>
        <v>1.1499999999999999</v>
      </c>
      <c r="P2806" s="6">
        <f t="shared" si="259"/>
        <v>50</v>
      </c>
      <c r="Q2806" t="str">
        <f t="shared" si="260"/>
        <v>theater</v>
      </c>
      <c r="R2806" t="str">
        <f t="shared" si="261"/>
        <v>plays</v>
      </c>
      <c r="S2806">
        <v>1</v>
      </c>
      <c r="T2806" s="11">
        <f t="shared" si="262"/>
        <v>41881.245254629626</v>
      </c>
      <c r="U2806" s="11">
        <f t="shared" si="263"/>
        <v>41911.245254629626</v>
      </c>
    </row>
    <row r="2807" spans="1:21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58"/>
        <v>1.1000000000000001</v>
      </c>
      <c r="P2807" s="6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>
        <v>1</v>
      </c>
      <c r="T2807" s="11">
        <f t="shared" si="262"/>
        <v>42213.2971412037</v>
      </c>
      <c r="U2807" s="11">
        <f t="shared" si="263"/>
        <v>42238.2971412037</v>
      </c>
    </row>
    <row r="2808" spans="1:21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58"/>
        <v>1.121</v>
      </c>
      <c r="P2808" s="6">
        <f t="shared" si="259"/>
        <v>44.25</v>
      </c>
      <c r="Q2808" t="str">
        <f t="shared" si="260"/>
        <v>theater</v>
      </c>
      <c r="R2808" t="str">
        <f t="shared" si="261"/>
        <v>plays</v>
      </c>
      <c r="S2808">
        <v>1</v>
      </c>
      <c r="T2808" s="11">
        <f t="shared" si="262"/>
        <v>42185.058912037035</v>
      </c>
      <c r="U2808" s="11">
        <f t="shared" si="263"/>
        <v>42221.249999999993</v>
      </c>
    </row>
    <row r="2809" spans="1:21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58"/>
        <v>1.26</v>
      </c>
      <c r="P2809" s="6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>
        <v>1</v>
      </c>
      <c r="T2809" s="11">
        <f t="shared" si="262"/>
        <v>42154.664791666662</v>
      </c>
      <c r="U2809" s="11">
        <f t="shared" si="263"/>
        <v>42184.664791666662</v>
      </c>
    </row>
    <row r="2810" spans="1:21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58"/>
        <v>1.0024444444444445</v>
      </c>
      <c r="P2810" s="6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>
        <v>1</v>
      </c>
      <c r="T2810" s="11">
        <f t="shared" si="262"/>
        <v>42208.638136574074</v>
      </c>
      <c r="U2810" s="11">
        <f t="shared" si="263"/>
        <v>42238.638136574074</v>
      </c>
    </row>
    <row r="2811" spans="1:21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58"/>
        <v>1.024</v>
      </c>
      <c r="P2811" s="6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>
        <v>1</v>
      </c>
      <c r="T2811" s="11">
        <f t="shared" si="262"/>
        <v>42451.288483796299</v>
      </c>
      <c r="U2811" s="11">
        <f t="shared" si="263"/>
        <v>42459.402083333327</v>
      </c>
    </row>
    <row r="2812" spans="1:21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58"/>
        <v>1.0820000000000001</v>
      </c>
      <c r="P2812" s="6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>
        <v>1</v>
      </c>
      <c r="T2812" s="11">
        <f t="shared" si="262"/>
        <v>41758.931296296294</v>
      </c>
      <c r="U2812" s="11">
        <f t="shared" si="263"/>
        <v>41790.957638888889</v>
      </c>
    </row>
    <row r="2813" spans="1:21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58"/>
        <v>1.0026999999999999</v>
      </c>
      <c r="P2813" s="6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>
        <v>1</v>
      </c>
      <c r="T2813" s="11">
        <f t="shared" si="262"/>
        <v>42028.288229166668</v>
      </c>
      <c r="U2813" s="11">
        <f t="shared" si="263"/>
        <v>42058.288229166668</v>
      </c>
    </row>
    <row r="2814" spans="1:21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58"/>
        <v>1.133</v>
      </c>
      <c r="P2814" s="6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>
        <v>1</v>
      </c>
      <c r="T2814" s="11">
        <f t="shared" si="262"/>
        <v>42054.535856481474</v>
      </c>
      <c r="U2814" s="11">
        <f t="shared" si="263"/>
        <v>42099.958333333336</v>
      </c>
    </row>
    <row r="2815" spans="1:21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58"/>
        <v>1.2757571428571428</v>
      </c>
      <c r="P2815" s="6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>
        <v>1</v>
      </c>
      <c r="T2815" s="11">
        <f t="shared" si="262"/>
        <v>42693.534270833326</v>
      </c>
      <c r="U2815" s="11">
        <f t="shared" si="263"/>
        <v>42718.534270833326</v>
      </c>
    </row>
    <row r="2816" spans="1:21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58"/>
        <v>1.0773333333333333</v>
      </c>
      <c r="P2816" s="6">
        <f t="shared" si="259"/>
        <v>25.25</v>
      </c>
      <c r="Q2816" t="str">
        <f t="shared" si="260"/>
        <v>theater</v>
      </c>
      <c r="R2816" t="str">
        <f t="shared" si="261"/>
        <v>plays</v>
      </c>
      <c r="S2816">
        <v>1</v>
      </c>
      <c r="T2816" s="11">
        <f t="shared" si="262"/>
        <v>42103.191145833327</v>
      </c>
      <c r="U2816" s="11">
        <f t="shared" si="263"/>
        <v>42133.191145833327</v>
      </c>
    </row>
    <row r="2817" spans="1:21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58"/>
        <v>2.42</v>
      </c>
      <c r="P2817" s="6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>
        <v>1</v>
      </c>
      <c r="T2817" s="11">
        <f t="shared" si="262"/>
        <v>42559.568391203698</v>
      </c>
      <c r="U2817" s="11">
        <f t="shared" si="263"/>
        <v>42589.568391203698</v>
      </c>
    </row>
    <row r="2818" spans="1:21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58"/>
        <v>1.4156666666666666</v>
      </c>
      <c r="P2818" s="6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>
        <v>1</v>
      </c>
      <c r="T2818" s="11">
        <f t="shared" si="262"/>
        <v>42188.259166666663</v>
      </c>
      <c r="U2818" s="11">
        <f t="shared" si="263"/>
        <v>42218.458333333336</v>
      </c>
    </row>
    <row r="2819" spans="1:21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4">E2819/D2819</f>
        <v>1.3</v>
      </c>
      <c r="P2819" s="6">
        <f t="shared" ref="P2819:P2882" si="265">E2819/L2819</f>
        <v>23.636363636363637</v>
      </c>
      <c r="Q2819" t="str">
        <f t="shared" ref="Q2819:Q2882" si="266">LEFT(N2819,FIND("/",N2819)-1)</f>
        <v>theater</v>
      </c>
      <c r="R2819" t="str">
        <f t="shared" ref="R2819:R2882" si="267">RIGHT(N2819,LEN(N2819)-FIND("/",N2819))</f>
        <v>plays</v>
      </c>
      <c r="S2819">
        <v>1</v>
      </c>
      <c r="T2819" s="11">
        <f t="shared" ref="T2819:T2882" si="268">(((J2819/60)/60)/24)+DATE(1970,1,1)+(-5/24)</f>
        <v>42023.42664351852</v>
      </c>
      <c r="U2819" s="11">
        <f t="shared" ref="U2819:U2882" si="269">(((I2819/60)/60)/24)+DATE(1970,1,1)+(-5/24)</f>
        <v>42063.42664351852</v>
      </c>
    </row>
    <row r="2820" spans="1:21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4"/>
        <v>1.0603</v>
      </c>
      <c r="P2820" s="6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>
        <v>1</v>
      </c>
      <c r="T2820" s="11">
        <f t="shared" si="268"/>
        <v>42250.389884259253</v>
      </c>
      <c r="U2820" s="11">
        <f t="shared" si="269"/>
        <v>42270.389884259253</v>
      </c>
    </row>
    <row r="2821" spans="1:21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4"/>
        <v>1.048</v>
      </c>
      <c r="P2821" s="6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>
        <v>1</v>
      </c>
      <c r="T2821" s="11">
        <f t="shared" si="268"/>
        <v>42139.317233796297</v>
      </c>
      <c r="U2821" s="11">
        <f t="shared" si="269"/>
        <v>42169.317233796297</v>
      </c>
    </row>
    <row r="2822" spans="1:21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4"/>
        <v>1.36</v>
      </c>
      <c r="P2822" s="6">
        <f t="shared" si="265"/>
        <v>13.6</v>
      </c>
      <c r="Q2822" t="str">
        <f t="shared" si="266"/>
        <v>theater</v>
      </c>
      <c r="R2822" t="str">
        <f t="shared" si="267"/>
        <v>plays</v>
      </c>
      <c r="S2822">
        <v>1</v>
      </c>
      <c r="T2822" s="11">
        <f t="shared" si="268"/>
        <v>42401.402650462966</v>
      </c>
      <c r="U2822" s="11">
        <f t="shared" si="269"/>
        <v>42425.791666666664</v>
      </c>
    </row>
    <row r="2823" spans="1:21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4"/>
        <v>1</v>
      </c>
      <c r="P2823" s="6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>
        <v>1</v>
      </c>
      <c r="T2823" s="11">
        <f t="shared" si="268"/>
        <v>41875.714525462965</v>
      </c>
      <c r="U2823" s="11">
        <f t="shared" si="269"/>
        <v>41905.714525462965</v>
      </c>
    </row>
    <row r="2824" spans="1:21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4"/>
        <v>1</v>
      </c>
      <c r="P2824" s="6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>
        <v>1</v>
      </c>
      <c r="T2824" s="11">
        <f t="shared" si="268"/>
        <v>42060.475601851846</v>
      </c>
      <c r="U2824" s="11">
        <f t="shared" si="269"/>
        <v>42090.433935185189</v>
      </c>
    </row>
    <row r="2825" spans="1:21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4"/>
        <v>1.24</v>
      </c>
      <c r="P2825" s="6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>
        <v>1</v>
      </c>
      <c r="T2825" s="11">
        <f t="shared" si="268"/>
        <v>42066.803310185183</v>
      </c>
      <c r="U2825" s="11">
        <f t="shared" si="269"/>
        <v>42094.749305555553</v>
      </c>
    </row>
    <row r="2826" spans="1:21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4"/>
        <v>1.1692307692307693</v>
      </c>
      <c r="P2826" s="6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>
        <v>1</v>
      </c>
      <c r="T2826" s="11">
        <f t="shared" si="268"/>
        <v>42136.0624537037</v>
      </c>
      <c r="U2826" s="11">
        <f t="shared" si="269"/>
        <v>42167.863194444442</v>
      </c>
    </row>
    <row r="2827" spans="1:21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4"/>
        <v>1.0333333333333334</v>
      </c>
      <c r="P2827" s="6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>
        <v>1</v>
      </c>
      <c r="T2827" s="11">
        <f t="shared" si="268"/>
        <v>42312.584328703706</v>
      </c>
      <c r="U2827" s="11">
        <f t="shared" si="269"/>
        <v>42342.584328703706</v>
      </c>
    </row>
    <row r="2828" spans="1:21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4"/>
        <v>1.0774999999999999</v>
      </c>
      <c r="P2828" s="6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>
        <v>1</v>
      </c>
      <c r="T2828" s="11">
        <f t="shared" si="268"/>
        <v>42170.826527777775</v>
      </c>
      <c r="U2828" s="11">
        <f t="shared" si="269"/>
        <v>42195.083333333336</v>
      </c>
    </row>
    <row r="2829" spans="1:21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4"/>
        <v>1.2024999999999999</v>
      </c>
      <c r="P2829" s="6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>
        <v>1</v>
      </c>
      <c r="T2829" s="11">
        <f t="shared" si="268"/>
        <v>42494.475300925922</v>
      </c>
      <c r="U2829" s="11">
        <f t="shared" si="269"/>
        <v>42524.479166666664</v>
      </c>
    </row>
    <row r="2830" spans="1:21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4"/>
        <v>1.0037894736842106</v>
      </c>
      <c r="P2830" s="6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>
        <v>1</v>
      </c>
      <c r="T2830" s="11">
        <f t="shared" si="268"/>
        <v>42254.056354166663</v>
      </c>
      <c r="U2830" s="11">
        <f t="shared" si="269"/>
        <v>42279.749999999993</v>
      </c>
    </row>
    <row r="2831" spans="1:21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4"/>
        <v>1.0651999999999999</v>
      </c>
      <c r="P2831" s="6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>
        <v>1</v>
      </c>
      <c r="T2831" s="11">
        <f t="shared" si="268"/>
        <v>42495.225902777776</v>
      </c>
      <c r="U2831" s="11">
        <f t="shared" si="269"/>
        <v>42523.225902777776</v>
      </c>
    </row>
    <row r="2832" spans="1:21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4"/>
        <v>1</v>
      </c>
      <c r="P2832" s="6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>
        <v>1</v>
      </c>
      <c r="T2832" s="11">
        <f t="shared" si="268"/>
        <v>41758.631342592591</v>
      </c>
      <c r="U2832" s="11">
        <f t="shared" si="269"/>
        <v>41770.957638888889</v>
      </c>
    </row>
    <row r="2833" spans="1:21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4"/>
        <v>1.1066666666666667</v>
      </c>
      <c r="P2833" s="6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>
        <v>1</v>
      </c>
      <c r="T2833" s="11">
        <f t="shared" si="268"/>
        <v>42171.616550925923</v>
      </c>
      <c r="U2833" s="11">
        <f t="shared" si="269"/>
        <v>42201.616550925923</v>
      </c>
    </row>
    <row r="2834" spans="1:21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4"/>
        <v>1.1471959999999999</v>
      </c>
      <c r="P2834" s="6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>
        <v>1</v>
      </c>
      <c r="T2834" s="11">
        <f t="shared" si="268"/>
        <v>41938.501087962963</v>
      </c>
      <c r="U2834" s="11">
        <f t="shared" si="269"/>
        <v>41966.708333333336</v>
      </c>
    </row>
    <row r="2835" spans="1:21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4"/>
        <v>1.0825925925925926</v>
      </c>
      <c r="P2835" s="6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>
        <v>1</v>
      </c>
      <c r="T2835" s="11">
        <f t="shared" si="268"/>
        <v>42267.919363425921</v>
      </c>
      <c r="U2835" s="11">
        <f t="shared" si="269"/>
        <v>42287.874999999993</v>
      </c>
    </row>
    <row r="2836" spans="1:21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4"/>
        <v>1.7</v>
      </c>
      <c r="P2836" s="6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>
        <v>1</v>
      </c>
      <c r="T2836" s="11">
        <f t="shared" si="268"/>
        <v>42019.751504629625</v>
      </c>
      <c r="U2836" s="11">
        <f t="shared" si="269"/>
        <v>42034.751504629625</v>
      </c>
    </row>
    <row r="2837" spans="1:21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4"/>
        <v>1.8709899999999999</v>
      </c>
      <c r="P2837" s="6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>
        <v>1</v>
      </c>
      <c r="T2837" s="11">
        <f t="shared" si="268"/>
        <v>42313.495567129627</v>
      </c>
      <c r="U2837" s="11">
        <f t="shared" si="269"/>
        <v>42342.791666666664</v>
      </c>
    </row>
    <row r="2838" spans="1:21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4"/>
        <v>1.0777777777777777</v>
      </c>
      <c r="P2838" s="6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>
        <v>1</v>
      </c>
      <c r="T2838" s="11">
        <f t="shared" si="268"/>
        <v>42746.053449074076</v>
      </c>
      <c r="U2838" s="11">
        <f t="shared" si="269"/>
        <v>42783.999305555553</v>
      </c>
    </row>
    <row r="2839" spans="1:21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4"/>
        <v>1</v>
      </c>
      <c r="P2839" s="6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>
        <v>1</v>
      </c>
      <c r="T2839" s="11">
        <f t="shared" si="268"/>
        <v>42307.700046296297</v>
      </c>
      <c r="U2839" s="11">
        <f t="shared" si="269"/>
        <v>42347.741712962961</v>
      </c>
    </row>
    <row r="2840" spans="1:21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4"/>
        <v>1.2024999999999999</v>
      </c>
      <c r="P2840" s="6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>
        <v>1</v>
      </c>
      <c r="T2840" s="11">
        <f t="shared" si="268"/>
        <v>41842.399259259255</v>
      </c>
      <c r="U2840" s="11">
        <f t="shared" si="269"/>
        <v>41864.708333333328</v>
      </c>
    </row>
    <row r="2841" spans="1:21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4"/>
        <v>1.1142857142857143</v>
      </c>
      <c r="P2841" s="6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>
        <v>1</v>
      </c>
      <c r="T2841" s="11">
        <f t="shared" si="268"/>
        <v>41853.031874999993</v>
      </c>
      <c r="U2841" s="11">
        <f t="shared" si="269"/>
        <v>41875.999305555553</v>
      </c>
    </row>
    <row r="2842" spans="1:21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4"/>
        <v>1.04</v>
      </c>
      <c r="P2842" s="6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>
        <v>1</v>
      </c>
      <c r="T2842" s="11">
        <f t="shared" si="268"/>
        <v>42059.827303240738</v>
      </c>
      <c r="U2842" s="11">
        <f t="shared" si="269"/>
        <v>42081.499999999993</v>
      </c>
    </row>
    <row r="2843" spans="1:21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4"/>
        <v>0.01</v>
      </c>
      <c r="P2843" s="6">
        <f t="shared" si="265"/>
        <v>10</v>
      </c>
      <c r="Q2843" t="str">
        <f t="shared" si="266"/>
        <v>theater</v>
      </c>
      <c r="R2843" t="str">
        <f t="shared" si="267"/>
        <v>plays</v>
      </c>
      <c r="S2843">
        <v>1</v>
      </c>
      <c r="T2843" s="11">
        <f t="shared" si="268"/>
        <v>42291.53121527777</v>
      </c>
      <c r="U2843" s="11">
        <f t="shared" si="269"/>
        <v>42351.572881944441</v>
      </c>
    </row>
    <row r="2844" spans="1:21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4"/>
        <v>0</v>
      </c>
      <c r="P2844" s="6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>
        <v>1</v>
      </c>
      <c r="T2844" s="11">
        <f t="shared" si="268"/>
        <v>41784.744155092587</v>
      </c>
      <c r="U2844" s="11">
        <f t="shared" si="269"/>
        <v>41811.25</v>
      </c>
    </row>
    <row r="2845" spans="1:21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4"/>
        <v>0</v>
      </c>
      <c r="P2845" s="6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>
        <v>1</v>
      </c>
      <c r="T2845" s="11">
        <f t="shared" si="268"/>
        <v>42492.529513888883</v>
      </c>
      <c r="U2845" s="11">
        <f t="shared" si="269"/>
        <v>42533.958333333336</v>
      </c>
    </row>
    <row r="2846" spans="1:21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4"/>
        <v>5.4545454545454543E-2</v>
      </c>
      <c r="P2846" s="6">
        <f t="shared" si="265"/>
        <v>30</v>
      </c>
      <c r="Q2846" t="str">
        <f t="shared" si="266"/>
        <v>theater</v>
      </c>
      <c r="R2846" t="str">
        <f t="shared" si="267"/>
        <v>plays</v>
      </c>
      <c r="S2846">
        <v>1</v>
      </c>
      <c r="T2846" s="11">
        <f t="shared" si="268"/>
        <v>42709.337731481479</v>
      </c>
      <c r="U2846" s="11">
        <f t="shared" si="269"/>
        <v>42739.337731481479</v>
      </c>
    </row>
    <row r="2847" spans="1:21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4"/>
        <v>0.31546666666666667</v>
      </c>
      <c r="P2847" s="6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>
        <v>1</v>
      </c>
      <c r="T2847" s="11">
        <f t="shared" si="268"/>
        <v>42102.808252314811</v>
      </c>
      <c r="U2847" s="11">
        <f t="shared" si="269"/>
        <v>42162.808252314811</v>
      </c>
    </row>
    <row r="2848" spans="1:21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4"/>
        <v>0</v>
      </c>
      <c r="P2848" s="6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>
        <v>1</v>
      </c>
      <c r="T2848" s="11">
        <f t="shared" si="268"/>
        <v>42108.483726851853</v>
      </c>
      <c r="U2848" s="11">
        <f t="shared" si="269"/>
        <v>42153.483726851853</v>
      </c>
    </row>
    <row r="2849" spans="1:21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4"/>
        <v>0</v>
      </c>
      <c r="P2849" s="6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>
        <v>1</v>
      </c>
      <c r="T2849" s="11">
        <f t="shared" si="268"/>
        <v>42453.597974537035</v>
      </c>
      <c r="U2849" s="11">
        <f t="shared" si="269"/>
        <v>42513.597974537035</v>
      </c>
    </row>
    <row r="2850" spans="1:21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4"/>
        <v>2E-3</v>
      </c>
      <c r="P2850" s="6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>
        <v>1</v>
      </c>
      <c r="T2850" s="11">
        <f t="shared" si="268"/>
        <v>42123.440497685187</v>
      </c>
      <c r="U2850" s="11">
        <f t="shared" si="269"/>
        <v>42153.440497685187</v>
      </c>
    </row>
    <row r="2851" spans="1:21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4"/>
        <v>0.01</v>
      </c>
      <c r="P2851" s="6">
        <f t="shared" si="265"/>
        <v>5</v>
      </c>
      <c r="Q2851" t="str">
        <f t="shared" si="266"/>
        <v>theater</v>
      </c>
      <c r="R2851" t="str">
        <f t="shared" si="267"/>
        <v>plays</v>
      </c>
      <c r="S2851">
        <v>1</v>
      </c>
      <c r="T2851" s="11">
        <f t="shared" si="268"/>
        <v>42453.219907407409</v>
      </c>
      <c r="U2851" s="11">
        <f t="shared" si="269"/>
        <v>42483.219907407409</v>
      </c>
    </row>
    <row r="2852" spans="1:21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4"/>
        <v>3.8875E-2</v>
      </c>
      <c r="P2852" s="6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>
        <v>1</v>
      </c>
      <c r="T2852" s="11">
        <f t="shared" si="268"/>
        <v>41857.798738425925</v>
      </c>
      <c r="U2852" s="11">
        <f t="shared" si="269"/>
        <v>41887.798738425925</v>
      </c>
    </row>
    <row r="2853" spans="1:21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4"/>
        <v>0</v>
      </c>
      <c r="P2853" s="6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>
        <v>1</v>
      </c>
      <c r="T2853" s="11">
        <f t="shared" si="268"/>
        <v>42389.794317129628</v>
      </c>
      <c r="U2853" s="11">
        <f t="shared" si="269"/>
        <v>42398.761805555558</v>
      </c>
    </row>
    <row r="2854" spans="1:21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4"/>
        <v>1.9E-2</v>
      </c>
      <c r="P2854" s="6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>
        <v>1</v>
      </c>
      <c r="T2854" s="11">
        <f t="shared" si="268"/>
        <v>41780.836840277778</v>
      </c>
      <c r="U2854" s="11">
        <f t="shared" si="269"/>
        <v>41810.836840277778</v>
      </c>
    </row>
    <row r="2855" spans="1:21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4"/>
        <v>0</v>
      </c>
      <c r="P2855" s="6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>
        <v>1</v>
      </c>
      <c r="T2855" s="11">
        <f t="shared" si="268"/>
        <v>41835.98260416666</v>
      </c>
      <c r="U2855" s="11">
        <f t="shared" si="269"/>
        <v>41895.98260416666</v>
      </c>
    </row>
    <row r="2856" spans="1:21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4"/>
        <v>0.41699999999999998</v>
      </c>
      <c r="P2856" s="6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>
        <v>1</v>
      </c>
      <c r="T2856" s="11">
        <f t="shared" si="268"/>
        <v>42111.508321759255</v>
      </c>
      <c r="U2856" s="11">
        <f t="shared" si="269"/>
        <v>42131.508321759255</v>
      </c>
    </row>
    <row r="2857" spans="1:21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4"/>
        <v>0.5</v>
      </c>
      <c r="P2857" s="6">
        <f t="shared" si="265"/>
        <v>60</v>
      </c>
      <c r="Q2857" t="str">
        <f t="shared" si="266"/>
        <v>theater</v>
      </c>
      <c r="R2857" t="str">
        <f t="shared" si="267"/>
        <v>plays</v>
      </c>
      <c r="S2857">
        <v>1</v>
      </c>
      <c r="T2857" s="11">
        <f t="shared" si="268"/>
        <v>42369.799432870372</v>
      </c>
      <c r="U2857" s="11">
        <f t="shared" si="269"/>
        <v>42398.773611111108</v>
      </c>
    </row>
    <row r="2858" spans="1:21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4"/>
        <v>4.8666666666666664E-2</v>
      </c>
      <c r="P2858" s="6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>
        <v>1</v>
      </c>
      <c r="T2858" s="11">
        <f t="shared" si="268"/>
        <v>42164.829247685186</v>
      </c>
      <c r="U2858" s="11">
        <f t="shared" si="269"/>
        <v>42224.69027777778</v>
      </c>
    </row>
    <row r="2859" spans="1:21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4"/>
        <v>0.19736842105263158</v>
      </c>
      <c r="P2859" s="6">
        <f t="shared" si="265"/>
        <v>500</v>
      </c>
      <c r="Q2859" t="str">
        <f t="shared" si="266"/>
        <v>theater</v>
      </c>
      <c r="R2859" t="str">
        <f t="shared" si="267"/>
        <v>plays</v>
      </c>
      <c r="S2859">
        <v>1</v>
      </c>
      <c r="T2859" s="11">
        <f t="shared" si="268"/>
        <v>42726.711747685178</v>
      </c>
      <c r="U2859" s="11">
        <f t="shared" si="269"/>
        <v>42786.541666666664</v>
      </c>
    </row>
    <row r="2860" spans="1:21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4"/>
        <v>0</v>
      </c>
      <c r="P2860" s="6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>
        <v>1</v>
      </c>
      <c r="T2860" s="11">
        <f t="shared" si="268"/>
        <v>41954.336747685178</v>
      </c>
      <c r="U2860" s="11">
        <f t="shared" si="269"/>
        <v>41978.269444444442</v>
      </c>
    </row>
    <row r="2861" spans="1:21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4"/>
        <v>1.7500000000000002E-2</v>
      </c>
      <c r="P2861" s="6">
        <f t="shared" si="265"/>
        <v>35</v>
      </c>
      <c r="Q2861" t="str">
        <f t="shared" si="266"/>
        <v>theater</v>
      </c>
      <c r="R2861" t="str">
        <f t="shared" si="267"/>
        <v>plays</v>
      </c>
      <c r="S2861">
        <v>1</v>
      </c>
      <c r="T2861" s="11">
        <f t="shared" si="268"/>
        <v>42233.153981481482</v>
      </c>
      <c r="U2861" s="11">
        <f t="shared" si="269"/>
        <v>42293.153981481482</v>
      </c>
    </row>
    <row r="2862" spans="1:21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4"/>
        <v>6.6500000000000004E-2</v>
      </c>
      <c r="P2862" s="6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>
        <v>1</v>
      </c>
      <c r="T2862" s="11">
        <f t="shared" si="268"/>
        <v>42480.592314814807</v>
      </c>
      <c r="U2862" s="11">
        <f t="shared" si="269"/>
        <v>42540.592314814807</v>
      </c>
    </row>
    <row r="2863" spans="1:21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4"/>
        <v>0.32</v>
      </c>
      <c r="P2863" s="6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>
        <v>1</v>
      </c>
      <c r="T2863" s="11">
        <f t="shared" si="268"/>
        <v>42257.3825</v>
      </c>
      <c r="U2863" s="11">
        <f t="shared" si="269"/>
        <v>42271.3825</v>
      </c>
    </row>
    <row r="2864" spans="1:21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4"/>
        <v>4.3307086614173228E-3</v>
      </c>
      <c r="P2864" s="6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>
        <v>1</v>
      </c>
      <c r="T2864" s="11">
        <f t="shared" si="268"/>
        <v>41784.581354166665</v>
      </c>
      <c r="U2864" s="11">
        <f t="shared" si="269"/>
        <v>41814.581354166665</v>
      </c>
    </row>
    <row r="2865" spans="1:21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4"/>
        <v>4.0000000000000002E-4</v>
      </c>
      <c r="P2865" s="6">
        <f t="shared" si="265"/>
        <v>20</v>
      </c>
      <c r="Q2865" t="str">
        <f t="shared" si="266"/>
        <v>theater</v>
      </c>
      <c r="R2865" t="str">
        <f t="shared" si="267"/>
        <v>plays</v>
      </c>
      <c r="S2865">
        <v>1</v>
      </c>
      <c r="T2865" s="11">
        <f t="shared" si="268"/>
        <v>41831.46670138889</v>
      </c>
      <c r="U2865" s="11">
        <f t="shared" si="269"/>
        <v>41891.46670138889</v>
      </c>
    </row>
    <row r="2866" spans="1:21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4"/>
        <v>1.6E-2</v>
      </c>
      <c r="P2866" s="6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>
        <v>1</v>
      </c>
      <c r="T2866" s="11">
        <f t="shared" si="268"/>
        <v>42172.405173611107</v>
      </c>
      <c r="U2866" s="11">
        <f t="shared" si="269"/>
        <v>42202.345833333333</v>
      </c>
    </row>
    <row r="2867" spans="1:21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4"/>
        <v>0</v>
      </c>
      <c r="P2867" s="6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>
        <v>1</v>
      </c>
      <c r="T2867" s="11">
        <f t="shared" si="268"/>
        <v>41949.905775462961</v>
      </c>
      <c r="U2867" s="11">
        <f t="shared" si="269"/>
        <v>42009.905775462961</v>
      </c>
    </row>
    <row r="2868" spans="1:21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4"/>
        <v>8.9999999999999993E-3</v>
      </c>
      <c r="P2868" s="6">
        <f t="shared" si="265"/>
        <v>22.5</v>
      </c>
      <c r="Q2868" t="str">
        <f t="shared" si="266"/>
        <v>theater</v>
      </c>
      <c r="R2868" t="str">
        <f t="shared" si="267"/>
        <v>plays</v>
      </c>
      <c r="S2868">
        <v>1</v>
      </c>
      <c r="T2868" s="11">
        <f t="shared" si="268"/>
        <v>42627.746770833335</v>
      </c>
      <c r="U2868" s="11">
        <f t="shared" si="269"/>
        <v>42657.708333333336</v>
      </c>
    </row>
    <row r="2869" spans="1:21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4"/>
        <v>0.2016</v>
      </c>
      <c r="P2869" s="6">
        <f t="shared" si="265"/>
        <v>50.4</v>
      </c>
      <c r="Q2869" t="str">
        <f t="shared" si="266"/>
        <v>theater</v>
      </c>
      <c r="R2869" t="str">
        <f t="shared" si="267"/>
        <v>plays</v>
      </c>
      <c r="S2869">
        <v>1</v>
      </c>
      <c r="T2869" s="11">
        <f t="shared" si="268"/>
        <v>42530.986944444441</v>
      </c>
      <c r="U2869" s="11">
        <f t="shared" si="269"/>
        <v>42554.958333333336</v>
      </c>
    </row>
    <row r="2870" spans="1:21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4"/>
        <v>0.42011733333333334</v>
      </c>
      <c r="P2870" s="6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>
        <v>1</v>
      </c>
      <c r="T2870" s="11">
        <f t="shared" si="268"/>
        <v>42618.618680555555</v>
      </c>
      <c r="U2870" s="11">
        <f t="shared" si="269"/>
        <v>42648.618680555555</v>
      </c>
    </row>
    <row r="2871" spans="1:21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4"/>
        <v>8.8500000000000002E-3</v>
      </c>
      <c r="P2871" s="6">
        <f t="shared" si="265"/>
        <v>35.4</v>
      </c>
      <c r="Q2871" t="str">
        <f t="shared" si="266"/>
        <v>theater</v>
      </c>
      <c r="R2871" t="str">
        <f t="shared" si="267"/>
        <v>plays</v>
      </c>
      <c r="S2871">
        <v>1</v>
      </c>
      <c r="T2871" s="11">
        <f t="shared" si="268"/>
        <v>42540.385196759256</v>
      </c>
      <c r="U2871" s="11">
        <f t="shared" si="269"/>
        <v>42570.385196759256</v>
      </c>
    </row>
    <row r="2872" spans="1:21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4"/>
        <v>0.15</v>
      </c>
      <c r="P2872" s="6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>
        <v>1</v>
      </c>
      <c r="T2872" s="11">
        <f t="shared" si="268"/>
        <v>41745.981076388889</v>
      </c>
      <c r="U2872" s="11">
        <f t="shared" si="269"/>
        <v>41775.981076388889</v>
      </c>
    </row>
    <row r="2873" spans="1:21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4"/>
        <v>4.6699999999999998E-2</v>
      </c>
      <c r="P2873" s="6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>
        <v>1</v>
      </c>
      <c r="T2873" s="11">
        <f t="shared" si="268"/>
        <v>41974.530243055553</v>
      </c>
      <c r="U2873" s="11">
        <f t="shared" si="269"/>
        <v>41994.530243055553</v>
      </c>
    </row>
    <row r="2874" spans="1:21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4"/>
        <v>0</v>
      </c>
      <c r="P2874" s="6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>
        <v>1</v>
      </c>
      <c r="T2874" s="11">
        <f t="shared" si="268"/>
        <v>42114.907847222225</v>
      </c>
      <c r="U2874" s="11">
        <f t="shared" si="269"/>
        <v>42174.907847222225</v>
      </c>
    </row>
    <row r="2875" spans="1:21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4"/>
        <v>0.38119999999999998</v>
      </c>
      <c r="P2875" s="6">
        <f t="shared" si="265"/>
        <v>119.125</v>
      </c>
      <c r="Q2875" t="str">
        <f t="shared" si="266"/>
        <v>theater</v>
      </c>
      <c r="R2875" t="str">
        <f t="shared" si="267"/>
        <v>plays</v>
      </c>
      <c r="S2875">
        <v>1</v>
      </c>
      <c r="T2875" s="11">
        <f t="shared" si="268"/>
        <v>42002.609155092585</v>
      </c>
      <c r="U2875" s="11">
        <f t="shared" si="269"/>
        <v>42032.609155092585</v>
      </c>
    </row>
    <row r="2876" spans="1:21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4"/>
        <v>5.4199999999999998E-2</v>
      </c>
      <c r="P2876" s="6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>
        <v>1</v>
      </c>
      <c r="T2876" s="11">
        <f t="shared" si="268"/>
        <v>42722.636412037034</v>
      </c>
      <c r="U2876" s="11">
        <f t="shared" si="269"/>
        <v>42752.636412037034</v>
      </c>
    </row>
    <row r="2877" spans="1:21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4"/>
        <v>3.5E-4</v>
      </c>
      <c r="P2877" s="6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>
        <v>1</v>
      </c>
      <c r="T2877" s="11">
        <f t="shared" si="268"/>
        <v>42464.920057870368</v>
      </c>
      <c r="U2877" s="11">
        <f t="shared" si="269"/>
        <v>42494.920057870368</v>
      </c>
    </row>
    <row r="2878" spans="1:21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4"/>
        <v>0</v>
      </c>
      <c r="P2878" s="6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>
        <v>1</v>
      </c>
      <c r="T2878" s="11">
        <f t="shared" si="268"/>
        <v>42171.535636574066</v>
      </c>
      <c r="U2878" s="11">
        <f t="shared" si="269"/>
        <v>42201.535636574066</v>
      </c>
    </row>
    <row r="2879" spans="1:21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4"/>
        <v>0.10833333333333334</v>
      </c>
      <c r="P2879" s="6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>
        <v>1</v>
      </c>
      <c r="T2879" s="11">
        <f t="shared" si="268"/>
        <v>42672.746805555551</v>
      </c>
      <c r="U2879" s="11">
        <f t="shared" si="269"/>
        <v>42704.499999999993</v>
      </c>
    </row>
    <row r="2880" spans="1:21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4"/>
        <v>2.1000000000000001E-2</v>
      </c>
      <c r="P2880" s="6">
        <f t="shared" si="265"/>
        <v>15.75</v>
      </c>
      <c r="Q2880" t="str">
        <f t="shared" si="266"/>
        <v>theater</v>
      </c>
      <c r="R2880" t="str">
        <f t="shared" si="267"/>
        <v>plays</v>
      </c>
      <c r="S2880">
        <v>1</v>
      </c>
      <c r="T2880" s="11">
        <f t="shared" si="268"/>
        <v>42128.407349537032</v>
      </c>
      <c r="U2880" s="11">
        <f t="shared" si="269"/>
        <v>42188.407349537032</v>
      </c>
    </row>
    <row r="2881" spans="1:21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4"/>
        <v>2.5892857142857141E-3</v>
      </c>
      <c r="P2881" s="6">
        <f t="shared" si="265"/>
        <v>29</v>
      </c>
      <c r="Q2881" t="str">
        <f t="shared" si="266"/>
        <v>theater</v>
      </c>
      <c r="R2881" t="str">
        <f t="shared" si="267"/>
        <v>plays</v>
      </c>
      <c r="S2881">
        <v>1</v>
      </c>
      <c r="T2881" s="11">
        <f t="shared" si="268"/>
        <v>42359.516909722217</v>
      </c>
      <c r="U2881" s="11">
        <f t="shared" si="269"/>
        <v>42389.516909722217</v>
      </c>
    </row>
    <row r="2882" spans="1:21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4"/>
        <v>0.23333333333333334</v>
      </c>
      <c r="P2882" s="6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>
        <v>1</v>
      </c>
      <c r="T2882" s="11">
        <f t="shared" si="268"/>
        <v>42192.69736111111</v>
      </c>
      <c r="U2882" s="11">
        <f t="shared" si="269"/>
        <v>42236.503472222219</v>
      </c>
    </row>
    <row r="2883" spans="1:21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0">E2883/D2883</f>
        <v>0</v>
      </c>
      <c r="P2883" s="6" t="e">
        <f t="shared" ref="P2883:P2946" si="271">E2883/L2883</f>
        <v>#DIV/0!</v>
      </c>
      <c r="Q2883" t="str">
        <f t="shared" ref="Q2883:Q2946" si="272">LEFT(N2883,FIND("/",N2883)-1)</f>
        <v>theater</v>
      </c>
      <c r="R2883" t="str">
        <f t="shared" ref="R2883:R2946" si="273">RIGHT(N2883,LEN(N2883)-FIND("/",N2883))</f>
        <v>plays</v>
      </c>
      <c r="S2883">
        <v>1</v>
      </c>
      <c r="T2883" s="11">
        <f t="shared" ref="T2883:T2946" si="274">(((J2883/60)/60)/24)+DATE(1970,1,1)+(-5/24)</f>
        <v>41916.389305555553</v>
      </c>
      <c r="U2883" s="11">
        <f t="shared" ref="U2883:U2946" si="275">(((I2883/60)/60)/24)+DATE(1970,1,1)+(-5/24)</f>
        <v>41976.430972222217</v>
      </c>
    </row>
    <row r="2884" spans="1:21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0"/>
        <v>0.33600000000000002</v>
      </c>
      <c r="P2884" s="6">
        <f t="shared" si="271"/>
        <v>63</v>
      </c>
      <c r="Q2884" t="str">
        <f t="shared" si="272"/>
        <v>theater</v>
      </c>
      <c r="R2884" t="str">
        <f t="shared" si="273"/>
        <v>plays</v>
      </c>
      <c r="S2884">
        <v>1</v>
      </c>
      <c r="T2884" s="11">
        <f t="shared" si="274"/>
        <v>42461.387939814813</v>
      </c>
      <c r="U2884" s="11">
        <f t="shared" si="275"/>
        <v>42491.387939814813</v>
      </c>
    </row>
    <row r="2885" spans="1:21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0"/>
        <v>0.1908</v>
      </c>
      <c r="P2885" s="6">
        <f t="shared" si="271"/>
        <v>381.6</v>
      </c>
      <c r="Q2885" t="str">
        <f t="shared" si="272"/>
        <v>theater</v>
      </c>
      <c r="R2885" t="str">
        <f t="shared" si="273"/>
        <v>plays</v>
      </c>
      <c r="S2885">
        <v>1</v>
      </c>
      <c r="T2885" s="11">
        <f t="shared" si="274"/>
        <v>42370.694872685184</v>
      </c>
      <c r="U2885" s="11">
        <f t="shared" si="275"/>
        <v>42405.999305555553</v>
      </c>
    </row>
    <row r="2886" spans="1:21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0"/>
        <v>4.1111111111111114E-3</v>
      </c>
      <c r="P2886" s="6">
        <f t="shared" si="271"/>
        <v>46.25</v>
      </c>
      <c r="Q2886" t="str">
        <f t="shared" si="272"/>
        <v>theater</v>
      </c>
      <c r="R2886" t="str">
        <f t="shared" si="273"/>
        <v>plays</v>
      </c>
      <c r="S2886">
        <v>1</v>
      </c>
      <c r="T2886" s="11">
        <f t="shared" si="274"/>
        <v>41948.518923611111</v>
      </c>
      <c r="U2886" s="11">
        <f t="shared" si="275"/>
        <v>41978.518923611111</v>
      </c>
    </row>
    <row r="2887" spans="1:21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0"/>
        <v>0.32500000000000001</v>
      </c>
      <c r="P2887" s="6">
        <f t="shared" si="271"/>
        <v>26</v>
      </c>
      <c r="Q2887" t="str">
        <f t="shared" si="272"/>
        <v>theater</v>
      </c>
      <c r="R2887" t="str">
        <f t="shared" si="273"/>
        <v>plays</v>
      </c>
      <c r="S2887">
        <v>1</v>
      </c>
      <c r="T2887" s="11">
        <f t="shared" si="274"/>
        <v>42046.868067129624</v>
      </c>
      <c r="U2887" s="11">
        <f t="shared" si="275"/>
        <v>42076.82640046296</v>
      </c>
    </row>
    <row r="2888" spans="1:21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0"/>
        <v>0.05</v>
      </c>
      <c r="P2888" s="6">
        <f t="shared" si="271"/>
        <v>10</v>
      </c>
      <c r="Q2888" t="str">
        <f t="shared" si="272"/>
        <v>theater</v>
      </c>
      <c r="R2888" t="str">
        <f t="shared" si="273"/>
        <v>plays</v>
      </c>
      <c r="S2888">
        <v>1</v>
      </c>
      <c r="T2888" s="11">
        <f t="shared" si="274"/>
        <v>42261.424583333333</v>
      </c>
      <c r="U2888" s="11">
        <f t="shared" si="275"/>
        <v>42265.957638888889</v>
      </c>
    </row>
    <row r="2889" spans="1:21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0"/>
        <v>1.6666666666666668E-3</v>
      </c>
      <c r="P2889" s="6">
        <f t="shared" si="271"/>
        <v>5</v>
      </c>
      <c r="Q2889" t="str">
        <f t="shared" si="272"/>
        <v>theater</v>
      </c>
      <c r="R2889" t="str">
        <f t="shared" si="273"/>
        <v>plays</v>
      </c>
      <c r="S2889">
        <v>1</v>
      </c>
      <c r="T2889" s="11">
        <f t="shared" si="274"/>
        <v>41985.219027777777</v>
      </c>
      <c r="U2889" s="11">
        <f t="shared" si="275"/>
        <v>42015.219027777777</v>
      </c>
    </row>
    <row r="2890" spans="1:21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0"/>
        <v>0</v>
      </c>
      <c r="P2890" s="6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>
        <v>1</v>
      </c>
      <c r="T2890" s="11">
        <f t="shared" si="274"/>
        <v>41922.326851851853</v>
      </c>
      <c r="U2890" s="11">
        <f t="shared" si="275"/>
        <v>41929.999305555553</v>
      </c>
    </row>
    <row r="2891" spans="1:21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0"/>
        <v>0.38066666666666665</v>
      </c>
      <c r="P2891" s="6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>
        <v>1</v>
      </c>
      <c r="T2891" s="11">
        <f t="shared" si="274"/>
        <v>41850.654918981476</v>
      </c>
      <c r="U2891" s="11">
        <f t="shared" si="275"/>
        <v>41880.654918981476</v>
      </c>
    </row>
    <row r="2892" spans="1:21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0"/>
        <v>1.0500000000000001E-2</v>
      </c>
      <c r="P2892" s="6">
        <f t="shared" si="271"/>
        <v>7</v>
      </c>
      <c r="Q2892" t="str">
        <f t="shared" si="272"/>
        <v>theater</v>
      </c>
      <c r="R2892" t="str">
        <f t="shared" si="273"/>
        <v>plays</v>
      </c>
      <c r="S2892">
        <v>1</v>
      </c>
      <c r="T2892" s="11">
        <f t="shared" si="274"/>
        <v>41831.534629629627</v>
      </c>
      <c r="U2892" s="11">
        <f t="shared" si="275"/>
        <v>41859.916666666664</v>
      </c>
    </row>
    <row r="2893" spans="1:21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0"/>
        <v>2.7300000000000001E-2</v>
      </c>
      <c r="P2893" s="6">
        <f t="shared" si="271"/>
        <v>27.3</v>
      </c>
      <c r="Q2893" t="str">
        <f t="shared" si="272"/>
        <v>theater</v>
      </c>
      <c r="R2893" t="str">
        <f t="shared" si="273"/>
        <v>plays</v>
      </c>
      <c r="S2893">
        <v>1</v>
      </c>
      <c r="T2893" s="11">
        <f t="shared" si="274"/>
        <v>42415.675092592595</v>
      </c>
      <c r="U2893" s="11">
        <f t="shared" si="275"/>
        <v>42475.633425925924</v>
      </c>
    </row>
    <row r="2894" spans="1:21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0"/>
        <v>9.0909090909090912E-2</v>
      </c>
      <c r="P2894" s="6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>
        <v>1</v>
      </c>
      <c r="T2894" s="11">
        <f t="shared" si="274"/>
        <v>41869.505833333329</v>
      </c>
      <c r="U2894" s="11">
        <f t="shared" si="275"/>
        <v>41876.666666666664</v>
      </c>
    </row>
    <row r="2895" spans="1:21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0"/>
        <v>5.0000000000000001E-3</v>
      </c>
      <c r="P2895" s="6">
        <f t="shared" si="271"/>
        <v>12.5</v>
      </c>
      <c r="Q2895" t="str">
        <f t="shared" si="272"/>
        <v>theater</v>
      </c>
      <c r="R2895" t="str">
        <f t="shared" si="273"/>
        <v>plays</v>
      </c>
      <c r="S2895">
        <v>1</v>
      </c>
      <c r="T2895" s="11">
        <f t="shared" si="274"/>
        <v>41953.564756944441</v>
      </c>
      <c r="U2895" s="11">
        <f t="shared" si="275"/>
        <v>42012.874999999993</v>
      </c>
    </row>
    <row r="2896" spans="1:21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0"/>
        <v>0</v>
      </c>
      <c r="P2896" s="6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>
        <v>1</v>
      </c>
      <c r="T2896" s="11">
        <f t="shared" si="274"/>
        <v>42037.777951388889</v>
      </c>
      <c r="U2896" s="11">
        <f t="shared" si="275"/>
        <v>42097.736284722218</v>
      </c>
    </row>
    <row r="2897" spans="1:21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0"/>
        <v>4.5999999999999999E-2</v>
      </c>
      <c r="P2897" s="6">
        <f t="shared" si="271"/>
        <v>5.75</v>
      </c>
      <c r="Q2897" t="str">
        <f t="shared" si="272"/>
        <v>theater</v>
      </c>
      <c r="R2897" t="str">
        <f t="shared" si="273"/>
        <v>plays</v>
      </c>
      <c r="S2897">
        <v>1</v>
      </c>
      <c r="T2897" s="11">
        <f t="shared" si="274"/>
        <v>41811.347129629627</v>
      </c>
      <c r="U2897" s="11">
        <f t="shared" si="275"/>
        <v>41812.666666666664</v>
      </c>
    </row>
    <row r="2898" spans="1:21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0"/>
        <v>0.20833333333333334</v>
      </c>
      <c r="P2898" s="6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>
        <v>1</v>
      </c>
      <c r="T2898" s="11">
        <f t="shared" si="274"/>
        <v>42701.700474537036</v>
      </c>
      <c r="U2898" s="11">
        <f t="shared" si="275"/>
        <v>42716.041666666664</v>
      </c>
    </row>
    <row r="2899" spans="1:21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0"/>
        <v>4.583333333333333E-2</v>
      </c>
      <c r="P2899" s="6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>
        <v>1</v>
      </c>
      <c r="T2899" s="11">
        <f t="shared" si="274"/>
        <v>42258.438171296293</v>
      </c>
      <c r="U2899" s="11">
        <f t="shared" si="275"/>
        <v>42288.436863425923</v>
      </c>
    </row>
    <row r="2900" spans="1:21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0"/>
        <v>4.2133333333333335E-2</v>
      </c>
      <c r="P2900" s="6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>
        <v>1</v>
      </c>
      <c r="T2900" s="11">
        <f t="shared" si="274"/>
        <v>42278.456631944442</v>
      </c>
      <c r="U2900" s="11">
        <f t="shared" si="275"/>
        <v>42308.456631944442</v>
      </c>
    </row>
    <row r="2901" spans="1:21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0"/>
        <v>0</v>
      </c>
      <c r="P2901" s="6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>
        <v>1</v>
      </c>
      <c r="T2901" s="11">
        <f t="shared" si="274"/>
        <v>42514.869884259257</v>
      </c>
      <c r="U2901" s="11">
        <f t="shared" si="275"/>
        <v>42574.869884259257</v>
      </c>
    </row>
    <row r="2902" spans="1:21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0"/>
        <v>0.61909090909090914</v>
      </c>
      <c r="P2902" s="6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>
        <v>1</v>
      </c>
      <c r="T2902" s="11">
        <f t="shared" si="274"/>
        <v>41830.025833333333</v>
      </c>
      <c r="U2902" s="11">
        <f t="shared" si="275"/>
        <v>41860.025833333333</v>
      </c>
    </row>
    <row r="2903" spans="1:21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0"/>
        <v>8.0000000000000002E-3</v>
      </c>
      <c r="P2903" s="6">
        <f t="shared" si="271"/>
        <v>3</v>
      </c>
      <c r="Q2903" t="str">
        <f t="shared" si="272"/>
        <v>theater</v>
      </c>
      <c r="R2903" t="str">
        <f t="shared" si="273"/>
        <v>plays</v>
      </c>
      <c r="S2903">
        <v>1</v>
      </c>
      <c r="T2903" s="11">
        <f t="shared" si="274"/>
        <v>41982.696053240739</v>
      </c>
      <c r="U2903" s="11">
        <f t="shared" si="275"/>
        <v>42042.696053240739</v>
      </c>
    </row>
    <row r="2904" spans="1:21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0"/>
        <v>1.6666666666666666E-4</v>
      </c>
      <c r="P2904" s="6">
        <f t="shared" si="271"/>
        <v>25</v>
      </c>
      <c r="Q2904" t="str">
        <f t="shared" si="272"/>
        <v>theater</v>
      </c>
      <c r="R2904" t="str">
        <f t="shared" si="273"/>
        <v>plays</v>
      </c>
      <c r="S2904">
        <v>1</v>
      </c>
      <c r="T2904" s="11">
        <f t="shared" si="274"/>
        <v>42210.231435185182</v>
      </c>
      <c r="U2904" s="11">
        <f t="shared" si="275"/>
        <v>42240.231435185182</v>
      </c>
    </row>
    <row r="2905" spans="1:21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0"/>
        <v>7.7999999999999996E-3</v>
      </c>
      <c r="P2905" s="6">
        <f t="shared" si="271"/>
        <v>9.75</v>
      </c>
      <c r="Q2905" t="str">
        <f t="shared" si="272"/>
        <v>theater</v>
      </c>
      <c r="R2905" t="str">
        <f t="shared" si="273"/>
        <v>plays</v>
      </c>
      <c r="S2905">
        <v>1</v>
      </c>
      <c r="T2905" s="11">
        <f t="shared" si="274"/>
        <v>42195.95854166666</v>
      </c>
      <c r="U2905" s="11">
        <f t="shared" si="275"/>
        <v>42255.95854166666</v>
      </c>
    </row>
    <row r="2906" spans="1:21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0"/>
        <v>0.05</v>
      </c>
      <c r="P2906" s="6">
        <f t="shared" si="271"/>
        <v>18.75</v>
      </c>
      <c r="Q2906" t="str">
        <f t="shared" si="272"/>
        <v>theater</v>
      </c>
      <c r="R2906" t="str">
        <f t="shared" si="273"/>
        <v>plays</v>
      </c>
      <c r="S2906">
        <v>1</v>
      </c>
      <c r="T2906" s="11">
        <f t="shared" si="274"/>
        <v>41940.759618055556</v>
      </c>
      <c r="U2906" s="11">
        <f t="shared" si="275"/>
        <v>41952.291666666664</v>
      </c>
    </row>
    <row r="2907" spans="1:21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0"/>
        <v>0.17771428571428571</v>
      </c>
      <c r="P2907" s="6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>
        <v>1</v>
      </c>
      <c r="T2907" s="11">
        <f t="shared" si="274"/>
        <v>42605.848530092589</v>
      </c>
      <c r="U2907" s="11">
        <f t="shared" si="275"/>
        <v>42619.848530092589</v>
      </c>
    </row>
    <row r="2908" spans="1:21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0"/>
        <v>9.4166666666666662E-2</v>
      </c>
      <c r="P2908" s="6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>
        <v>1</v>
      </c>
      <c r="T2908" s="11">
        <f t="shared" si="274"/>
        <v>42199.440578703703</v>
      </c>
      <c r="U2908" s="11">
        <f t="shared" si="275"/>
        <v>42216.833333333336</v>
      </c>
    </row>
    <row r="2909" spans="1:21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0"/>
        <v>8.0000000000000004E-4</v>
      </c>
      <c r="P2909" s="6">
        <f t="shared" si="271"/>
        <v>1</v>
      </c>
      <c r="Q2909" t="str">
        <f t="shared" si="272"/>
        <v>theater</v>
      </c>
      <c r="R2909" t="str">
        <f t="shared" si="273"/>
        <v>plays</v>
      </c>
      <c r="S2909">
        <v>1</v>
      </c>
      <c r="T2909" s="11">
        <f t="shared" si="274"/>
        <v>42444.669409722213</v>
      </c>
      <c r="U2909" s="11">
        <f t="shared" si="275"/>
        <v>42504.669409722213</v>
      </c>
    </row>
    <row r="2910" spans="1:21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0"/>
        <v>2.75E-2</v>
      </c>
      <c r="P2910" s="6">
        <f t="shared" si="271"/>
        <v>52.8</v>
      </c>
      <c r="Q2910" t="str">
        <f t="shared" si="272"/>
        <v>theater</v>
      </c>
      <c r="R2910" t="str">
        <f t="shared" si="273"/>
        <v>plays</v>
      </c>
      <c r="S2910">
        <v>1</v>
      </c>
      <c r="T2910" s="11">
        <f t="shared" si="274"/>
        <v>42499.523368055547</v>
      </c>
      <c r="U2910" s="11">
        <f t="shared" si="275"/>
        <v>42529.523368055547</v>
      </c>
    </row>
    <row r="2911" spans="1:21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0"/>
        <v>1.1111111111111112E-4</v>
      </c>
      <c r="P2911" s="6">
        <f t="shared" si="271"/>
        <v>20</v>
      </c>
      <c r="Q2911" t="str">
        <f t="shared" si="272"/>
        <v>theater</v>
      </c>
      <c r="R2911" t="str">
        <f t="shared" si="273"/>
        <v>plays</v>
      </c>
      <c r="S2911">
        <v>1</v>
      </c>
      <c r="T2911" s="11">
        <f t="shared" si="274"/>
        <v>41929.057881944442</v>
      </c>
      <c r="U2911" s="11">
        <f t="shared" si="275"/>
        <v>41968.615277777775</v>
      </c>
    </row>
    <row r="2912" spans="1:21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0"/>
        <v>3.3333333333333335E-5</v>
      </c>
      <c r="P2912" s="6">
        <f t="shared" si="271"/>
        <v>1</v>
      </c>
      <c r="Q2912" t="str">
        <f t="shared" si="272"/>
        <v>theater</v>
      </c>
      <c r="R2912" t="str">
        <f t="shared" si="273"/>
        <v>plays</v>
      </c>
      <c r="S2912">
        <v>1</v>
      </c>
      <c r="T2912" s="11">
        <f t="shared" si="274"/>
        <v>42107.632951388885</v>
      </c>
      <c r="U2912" s="11">
        <f t="shared" si="275"/>
        <v>42167.632951388885</v>
      </c>
    </row>
    <row r="2913" spans="1:21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0"/>
        <v>0.36499999999999999</v>
      </c>
      <c r="P2913" s="6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>
        <v>1</v>
      </c>
      <c r="T2913" s="11">
        <f t="shared" si="274"/>
        <v>42142.560486111113</v>
      </c>
      <c r="U2913" s="11">
        <f t="shared" si="275"/>
        <v>42182.560486111113</v>
      </c>
    </row>
    <row r="2914" spans="1:21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0"/>
        <v>0.14058171745152354</v>
      </c>
      <c r="P2914" s="6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>
        <v>1</v>
      </c>
      <c r="T2914" s="11">
        <f t="shared" si="274"/>
        <v>42353.923310185179</v>
      </c>
      <c r="U2914" s="11">
        <f t="shared" si="275"/>
        <v>42383.923310185179</v>
      </c>
    </row>
    <row r="2915" spans="1:21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0"/>
        <v>2.0000000000000001E-4</v>
      </c>
      <c r="P2915" s="6">
        <f t="shared" si="271"/>
        <v>1</v>
      </c>
      <c r="Q2915" t="str">
        <f t="shared" si="272"/>
        <v>theater</v>
      </c>
      <c r="R2915" t="str">
        <f t="shared" si="273"/>
        <v>plays</v>
      </c>
      <c r="S2915">
        <v>1</v>
      </c>
      <c r="T2915" s="11">
        <f t="shared" si="274"/>
        <v>41828.714571759258</v>
      </c>
      <c r="U2915" s="11">
        <f t="shared" si="275"/>
        <v>41888.714571759258</v>
      </c>
    </row>
    <row r="2916" spans="1:21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0"/>
        <v>4.0000000000000003E-5</v>
      </c>
      <c r="P2916" s="6">
        <f t="shared" si="271"/>
        <v>1</v>
      </c>
      <c r="Q2916" t="str">
        <f t="shared" si="272"/>
        <v>theater</v>
      </c>
      <c r="R2916" t="str">
        <f t="shared" si="273"/>
        <v>plays</v>
      </c>
      <c r="S2916">
        <v>1</v>
      </c>
      <c r="T2916" s="11">
        <f t="shared" si="274"/>
        <v>42017.699004629627</v>
      </c>
      <c r="U2916" s="11">
        <f t="shared" si="275"/>
        <v>42077.657337962963</v>
      </c>
    </row>
    <row r="2917" spans="1:21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0"/>
        <v>0.61099999999999999</v>
      </c>
      <c r="P2917" s="6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>
        <v>1</v>
      </c>
      <c r="T2917" s="11">
        <f t="shared" si="274"/>
        <v>42415.189699074072</v>
      </c>
      <c r="U2917" s="11">
        <f t="shared" si="275"/>
        <v>42445.1480324074</v>
      </c>
    </row>
    <row r="2918" spans="1:21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0"/>
        <v>7.8378378378378383E-2</v>
      </c>
      <c r="P2918" s="6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>
        <v>1</v>
      </c>
      <c r="T2918" s="11">
        <f t="shared" si="274"/>
        <v>41755.268391203703</v>
      </c>
      <c r="U2918" s="11">
        <f t="shared" si="275"/>
        <v>41778.268391203703</v>
      </c>
    </row>
    <row r="2919" spans="1:21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0"/>
        <v>0.2185</v>
      </c>
      <c r="P2919" s="6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>
        <v>1</v>
      </c>
      <c r="T2919" s="11">
        <f t="shared" si="274"/>
        <v>42245.026006944441</v>
      </c>
      <c r="U2919" s="11">
        <f t="shared" si="275"/>
        <v>42263.026006944441</v>
      </c>
    </row>
    <row r="2920" spans="1:21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0"/>
        <v>0.27239999999999998</v>
      </c>
      <c r="P2920" s="6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>
        <v>1</v>
      </c>
      <c r="T2920" s="11">
        <f t="shared" si="274"/>
        <v>42278.421377314815</v>
      </c>
      <c r="U2920" s="11">
        <f t="shared" si="275"/>
        <v>42306.421377314815</v>
      </c>
    </row>
    <row r="2921" spans="1:21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0"/>
        <v>8.5000000000000006E-2</v>
      </c>
      <c r="P2921" s="6">
        <f t="shared" si="271"/>
        <v>8.5</v>
      </c>
      <c r="Q2921" t="str">
        <f t="shared" si="272"/>
        <v>theater</v>
      </c>
      <c r="R2921" t="str">
        <f t="shared" si="273"/>
        <v>plays</v>
      </c>
      <c r="S2921">
        <v>1</v>
      </c>
      <c r="T2921" s="11">
        <f t="shared" si="274"/>
        <v>41826.411215277774</v>
      </c>
      <c r="U2921" s="11">
        <f t="shared" si="275"/>
        <v>41856.411215277774</v>
      </c>
    </row>
    <row r="2922" spans="1:21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0"/>
        <v>0.26840000000000003</v>
      </c>
      <c r="P2922" s="6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>
        <v>1</v>
      </c>
      <c r="T2922" s="11">
        <f t="shared" si="274"/>
        <v>42058.584143518521</v>
      </c>
      <c r="U2922" s="11">
        <f t="shared" si="275"/>
        <v>42088.54247685185</v>
      </c>
    </row>
    <row r="2923" spans="1:21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0"/>
        <v>1.29</v>
      </c>
      <c r="P2923" s="6">
        <f t="shared" si="271"/>
        <v>43</v>
      </c>
      <c r="Q2923" t="str">
        <f t="shared" si="272"/>
        <v>theater</v>
      </c>
      <c r="R2923" t="str">
        <f t="shared" si="273"/>
        <v>musical</v>
      </c>
      <c r="S2923">
        <v>1</v>
      </c>
      <c r="T2923" s="11">
        <f t="shared" si="274"/>
        <v>41877.678287037037</v>
      </c>
      <c r="U2923" s="11">
        <f t="shared" si="275"/>
        <v>41907.678287037037</v>
      </c>
    </row>
    <row r="2924" spans="1:21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0"/>
        <v>1</v>
      </c>
      <c r="P2924" s="6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>
        <v>1</v>
      </c>
      <c r="T2924" s="11">
        <f t="shared" si="274"/>
        <v>42097.665821759256</v>
      </c>
      <c r="U2924" s="11">
        <f t="shared" si="275"/>
        <v>42142.665821759256</v>
      </c>
    </row>
    <row r="2925" spans="1:21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0"/>
        <v>1</v>
      </c>
      <c r="P2925" s="6">
        <f t="shared" si="271"/>
        <v>30</v>
      </c>
      <c r="Q2925" t="str">
        <f t="shared" si="272"/>
        <v>theater</v>
      </c>
      <c r="R2925" t="str">
        <f t="shared" si="273"/>
        <v>musical</v>
      </c>
      <c r="S2925">
        <v>1</v>
      </c>
      <c r="T2925" s="11">
        <f t="shared" si="274"/>
        <v>42012.944201388884</v>
      </c>
      <c r="U2925" s="11">
        <f t="shared" si="275"/>
        <v>42027.916666666664</v>
      </c>
    </row>
    <row r="2926" spans="1:21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0"/>
        <v>1.032</v>
      </c>
      <c r="P2926" s="6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>
        <v>1</v>
      </c>
      <c r="T2926" s="11">
        <f t="shared" si="274"/>
        <v>42103.348495370366</v>
      </c>
      <c r="U2926" s="11">
        <f t="shared" si="275"/>
        <v>42132.957638888889</v>
      </c>
    </row>
    <row r="2927" spans="1:21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0"/>
        <v>1.0244597777777777</v>
      </c>
      <c r="P2927" s="6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>
        <v>1</v>
      </c>
      <c r="T2927" s="11">
        <f t="shared" si="274"/>
        <v>41863.375787037032</v>
      </c>
      <c r="U2927" s="11">
        <f t="shared" si="275"/>
        <v>41893.375787037032</v>
      </c>
    </row>
    <row r="2928" spans="1:21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0"/>
        <v>1.25</v>
      </c>
      <c r="P2928" s="6">
        <f t="shared" si="271"/>
        <v>75</v>
      </c>
      <c r="Q2928" t="str">
        <f t="shared" si="272"/>
        <v>theater</v>
      </c>
      <c r="R2928" t="str">
        <f t="shared" si="273"/>
        <v>musical</v>
      </c>
      <c r="S2928">
        <v>1</v>
      </c>
      <c r="T2928" s="11">
        <f t="shared" si="274"/>
        <v>42044.557627314811</v>
      </c>
      <c r="U2928" s="11">
        <f t="shared" si="275"/>
        <v>42058.557627314811</v>
      </c>
    </row>
    <row r="2929" spans="1:21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0"/>
        <v>1.3083333333333333</v>
      </c>
      <c r="P2929" s="6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>
        <v>1</v>
      </c>
      <c r="T2929" s="11">
        <f t="shared" si="274"/>
        <v>41806.460983796293</v>
      </c>
      <c r="U2929" s="11">
        <f t="shared" si="275"/>
        <v>41835</v>
      </c>
    </row>
    <row r="2930" spans="1:21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0"/>
        <v>1</v>
      </c>
      <c r="P2930" s="6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>
        <v>1</v>
      </c>
      <c r="T2930" s="11">
        <f t="shared" si="274"/>
        <v>42403.789884259262</v>
      </c>
      <c r="U2930" s="11">
        <f t="shared" si="275"/>
        <v>42433.789884259262</v>
      </c>
    </row>
    <row r="2931" spans="1:21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0"/>
        <v>1.02069375</v>
      </c>
      <c r="P2931" s="6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>
        <v>1</v>
      </c>
      <c r="T2931" s="11">
        <f t="shared" si="274"/>
        <v>41754.355995370366</v>
      </c>
      <c r="U2931" s="11">
        <f t="shared" si="275"/>
        <v>41784.355995370366</v>
      </c>
    </row>
    <row r="2932" spans="1:21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0"/>
        <v>1.0092000000000001</v>
      </c>
      <c r="P2932" s="6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>
        <v>1</v>
      </c>
      <c r="T2932" s="11">
        <f t="shared" si="274"/>
        <v>42101.375740740739</v>
      </c>
      <c r="U2932" s="11">
        <f t="shared" si="275"/>
        <v>42131.375740740739</v>
      </c>
    </row>
    <row r="2933" spans="1:21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0"/>
        <v>1.06</v>
      </c>
      <c r="P2933" s="6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>
        <v>1</v>
      </c>
      <c r="T2933" s="11">
        <f t="shared" si="274"/>
        <v>41872.082905092589</v>
      </c>
      <c r="U2933" s="11">
        <f t="shared" si="275"/>
        <v>41897.047222222223</v>
      </c>
    </row>
    <row r="2934" spans="1:21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0"/>
        <v>1.0509677419354839</v>
      </c>
      <c r="P2934" s="6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>
        <v>1</v>
      </c>
      <c r="T2934" s="11">
        <f t="shared" si="274"/>
        <v>42024.956446759257</v>
      </c>
      <c r="U2934" s="11">
        <f t="shared" si="275"/>
        <v>42056.249999999993</v>
      </c>
    </row>
    <row r="2935" spans="1:21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0"/>
        <v>1.0276000000000001</v>
      </c>
      <c r="P2935" s="6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>
        <v>1</v>
      </c>
      <c r="T2935" s="11">
        <f t="shared" si="274"/>
        <v>42495.748298611106</v>
      </c>
      <c r="U2935" s="11">
        <f t="shared" si="275"/>
        <v>42525.748298611106</v>
      </c>
    </row>
    <row r="2936" spans="1:21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0"/>
        <v>1.08</v>
      </c>
      <c r="P2936" s="6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>
        <v>1</v>
      </c>
      <c r="T2936" s="11">
        <f t="shared" si="274"/>
        <v>41775.427824074075</v>
      </c>
      <c r="U2936" s="11">
        <f t="shared" si="275"/>
        <v>41805.427824074075</v>
      </c>
    </row>
    <row r="2937" spans="1:21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0"/>
        <v>1.0088571428571429</v>
      </c>
      <c r="P2937" s="6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>
        <v>1</v>
      </c>
      <c r="T2937" s="11">
        <f t="shared" si="274"/>
        <v>42553.375092592592</v>
      </c>
      <c r="U2937" s="11">
        <f t="shared" si="275"/>
        <v>42611.499999999993</v>
      </c>
    </row>
    <row r="2938" spans="1:21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0"/>
        <v>1.28</v>
      </c>
      <c r="P2938" s="6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>
        <v>1</v>
      </c>
      <c r="T2938" s="11">
        <f t="shared" si="274"/>
        <v>41912.442395833328</v>
      </c>
      <c r="U2938" s="11">
        <f t="shared" si="275"/>
        <v>41924.999305555553</v>
      </c>
    </row>
    <row r="2939" spans="1:21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0"/>
        <v>1.3333333333333333</v>
      </c>
      <c r="P2939" s="6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>
        <v>1</v>
      </c>
      <c r="T2939" s="11">
        <f t="shared" si="274"/>
        <v>41803.248993055553</v>
      </c>
      <c r="U2939" s="11">
        <f t="shared" si="275"/>
        <v>41833.248993055553</v>
      </c>
    </row>
    <row r="2940" spans="1:21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0"/>
        <v>1.0137499999999999</v>
      </c>
      <c r="P2940" s="6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>
        <v>1</v>
      </c>
      <c r="T2940" s="11">
        <f t="shared" si="274"/>
        <v>42004.495532407404</v>
      </c>
      <c r="U2940" s="11">
        <f t="shared" si="275"/>
        <v>42034.495532407404</v>
      </c>
    </row>
    <row r="2941" spans="1:21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0"/>
        <v>1.0287500000000001</v>
      </c>
      <c r="P2941" s="6">
        <f t="shared" si="271"/>
        <v>329.2</v>
      </c>
      <c r="Q2941" t="str">
        <f t="shared" si="272"/>
        <v>theater</v>
      </c>
      <c r="R2941" t="str">
        <f t="shared" si="273"/>
        <v>musical</v>
      </c>
      <c r="S2941">
        <v>1</v>
      </c>
      <c r="T2941" s="11">
        <f t="shared" si="274"/>
        <v>41845.60083333333</v>
      </c>
      <c r="U2941" s="11">
        <f t="shared" si="275"/>
        <v>41878.833333333328</v>
      </c>
    </row>
    <row r="2942" spans="1:21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0"/>
        <v>1.0724</v>
      </c>
      <c r="P2942" s="6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>
        <v>1</v>
      </c>
      <c r="T2942" s="11">
        <f t="shared" si="274"/>
        <v>41982.565023148149</v>
      </c>
      <c r="U2942" s="11">
        <f t="shared" si="275"/>
        <v>42022.565023148149</v>
      </c>
    </row>
    <row r="2943" spans="1:21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0"/>
        <v>4.0000000000000003E-5</v>
      </c>
      <c r="P2943" s="6">
        <f t="shared" si="271"/>
        <v>1</v>
      </c>
      <c r="Q2943" t="str">
        <f t="shared" si="272"/>
        <v>theater</v>
      </c>
      <c r="R2943" t="str">
        <f t="shared" si="273"/>
        <v>spaces</v>
      </c>
      <c r="S2943">
        <v>1</v>
      </c>
      <c r="T2943" s="11">
        <f t="shared" si="274"/>
        <v>42034.751793981479</v>
      </c>
      <c r="U2943" s="11">
        <f t="shared" si="275"/>
        <v>42064.751793981479</v>
      </c>
    </row>
    <row r="2944" spans="1:21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0"/>
        <v>0.20424999999999999</v>
      </c>
      <c r="P2944" s="6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>
        <v>1</v>
      </c>
      <c r="T2944" s="11">
        <f t="shared" si="274"/>
        <v>42334.595590277771</v>
      </c>
      <c r="U2944" s="11">
        <f t="shared" si="275"/>
        <v>42354.637499999997</v>
      </c>
    </row>
    <row r="2945" spans="1:21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0"/>
        <v>0</v>
      </c>
      <c r="P2945" s="6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>
        <v>1</v>
      </c>
      <c r="T2945" s="11">
        <f t="shared" si="274"/>
        <v>42076.921064814807</v>
      </c>
      <c r="U2945" s="11">
        <f t="shared" si="275"/>
        <v>42106.921064814807</v>
      </c>
    </row>
    <row r="2946" spans="1:21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0"/>
        <v>0.01</v>
      </c>
      <c r="P2946" s="6">
        <f t="shared" si="271"/>
        <v>100</v>
      </c>
      <c r="Q2946" t="str">
        <f t="shared" si="272"/>
        <v>theater</v>
      </c>
      <c r="R2946" t="str">
        <f t="shared" si="273"/>
        <v>spaces</v>
      </c>
      <c r="S2946">
        <v>1</v>
      </c>
      <c r="T2946" s="11">
        <f t="shared" si="274"/>
        <v>42132.705995370365</v>
      </c>
      <c r="U2946" s="11">
        <f t="shared" si="275"/>
        <v>42162.705995370365</v>
      </c>
    </row>
    <row r="2947" spans="1:21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76">E2947/D2947</f>
        <v>0</v>
      </c>
      <c r="P2947" s="6" t="e">
        <f t="shared" ref="P2947:P3010" si="277">E2947/L2947</f>
        <v>#DIV/0!</v>
      </c>
      <c r="Q2947" t="str">
        <f t="shared" ref="Q2947:Q3010" si="278">LEFT(N2947,FIND("/",N2947)-1)</f>
        <v>theater</v>
      </c>
      <c r="R2947" t="str">
        <f t="shared" ref="R2947:R3010" si="279">RIGHT(N2947,LEN(N2947)-FIND("/",N2947))</f>
        <v>spaces</v>
      </c>
      <c r="S2947">
        <v>1</v>
      </c>
      <c r="T2947" s="11">
        <f t="shared" ref="T2947:T3010" si="280">(((J2947/60)/60)/24)+DATE(1970,1,1)+(-5/24)</f>
        <v>42117.931250000001</v>
      </c>
      <c r="U2947" s="11">
        <f t="shared" ref="U2947:U3010" si="281">(((I2947/60)/60)/24)+DATE(1970,1,1)+(-5/24)</f>
        <v>42147.931250000001</v>
      </c>
    </row>
    <row r="2948" spans="1:21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6"/>
        <v>1E-3</v>
      </c>
      <c r="P2948" s="6">
        <f t="shared" si="277"/>
        <v>1</v>
      </c>
      <c r="Q2948" t="str">
        <f t="shared" si="278"/>
        <v>theater</v>
      </c>
      <c r="R2948" t="str">
        <f t="shared" si="279"/>
        <v>spaces</v>
      </c>
      <c r="S2948">
        <v>1</v>
      </c>
      <c r="T2948" s="11">
        <f t="shared" si="280"/>
        <v>42567.322824074072</v>
      </c>
      <c r="U2948" s="11">
        <f t="shared" si="281"/>
        <v>42597.322824074072</v>
      </c>
    </row>
    <row r="2949" spans="1:21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6"/>
        <v>4.2880000000000001E-2</v>
      </c>
      <c r="P2949" s="6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>
        <v>1</v>
      </c>
      <c r="T2949" s="11">
        <f t="shared" si="280"/>
        <v>42649.353784722225</v>
      </c>
      <c r="U2949" s="11">
        <f t="shared" si="281"/>
        <v>42698.507638888892</v>
      </c>
    </row>
    <row r="2950" spans="1:21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6"/>
        <v>4.8000000000000001E-5</v>
      </c>
      <c r="P2950" s="6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>
        <v>1</v>
      </c>
      <c r="T2950" s="11">
        <f t="shared" si="280"/>
        <v>42097.440891203696</v>
      </c>
      <c r="U2950" s="11">
        <f t="shared" si="281"/>
        <v>42157.440891203696</v>
      </c>
    </row>
    <row r="2951" spans="1:21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6"/>
        <v>2.5000000000000001E-2</v>
      </c>
      <c r="P2951" s="6">
        <f t="shared" si="277"/>
        <v>12.5</v>
      </c>
      <c r="Q2951" t="str">
        <f t="shared" si="278"/>
        <v>theater</v>
      </c>
      <c r="R2951" t="str">
        <f t="shared" si="279"/>
        <v>spaces</v>
      </c>
      <c r="S2951">
        <v>1</v>
      </c>
      <c r="T2951" s="11">
        <f t="shared" si="280"/>
        <v>42297.61478009259</v>
      </c>
      <c r="U2951" s="11">
        <f t="shared" si="281"/>
        <v>42327.656446759262</v>
      </c>
    </row>
    <row r="2952" spans="1:21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6"/>
        <v>0</v>
      </c>
      <c r="P2952" s="6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>
        <v>1</v>
      </c>
      <c r="T2952" s="11">
        <f t="shared" si="280"/>
        <v>42362.156851851854</v>
      </c>
      <c r="U2952" s="11">
        <f t="shared" si="281"/>
        <v>42392.156851851854</v>
      </c>
    </row>
    <row r="2953" spans="1:21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6"/>
        <v>2.1919999999999999E-2</v>
      </c>
      <c r="P2953" s="6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>
        <v>1</v>
      </c>
      <c r="T2953" s="11">
        <f t="shared" si="280"/>
        <v>41872.594594907401</v>
      </c>
      <c r="U2953" s="11">
        <f t="shared" si="281"/>
        <v>41917.594594907401</v>
      </c>
    </row>
    <row r="2954" spans="1:21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6"/>
        <v>8.0250000000000002E-2</v>
      </c>
      <c r="P2954" s="6">
        <f t="shared" si="277"/>
        <v>200.625</v>
      </c>
      <c r="Q2954" t="str">
        <f t="shared" si="278"/>
        <v>theater</v>
      </c>
      <c r="R2954" t="str">
        <f t="shared" si="279"/>
        <v>spaces</v>
      </c>
      <c r="S2954">
        <v>1</v>
      </c>
      <c r="T2954" s="11">
        <f t="shared" si="280"/>
        <v>42628.481932870367</v>
      </c>
      <c r="U2954" s="11">
        <f t="shared" si="281"/>
        <v>42659.958333333336</v>
      </c>
    </row>
    <row r="2955" spans="1:21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6"/>
        <v>1.5125E-3</v>
      </c>
      <c r="P2955" s="6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>
        <v>1</v>
      </c>
      <c r="T2955" s="11">
        <f t="shared" si="280"/>
        <v>42255.583576388883</v>
      </c>
      <c r="U2955" s="11">
        <f t="shared" si="281"/>
        <v>42285.583576388883</v>
      </c>
    </row>
    <row r="2956" spans="1:21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6"/>
        <v>0</v>
      </c>
      <c r="P2956" s="6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>
        <v>1</v>
      </c>
      <c r="T2956" s="11">
        <f t="shared" si="280"/>
        <v>42790.375034722216</v>
      </c>
      <c r="U2956" s="11">
        <f t="shared" si="281"/>
        <v>42810.333368055559</v>
      </c>
    </row>
    <row r="2957" spans="1:21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6"/>
        <v>0.59583333333333333</v>
      </c>
      <c r="P2957" s="6">
        <f t="shared" si="277"/>
        <v>65</v>
      </c>
      <c r="Q2957" t="str">
        <f t="shared" si="278"/>
        <v>theater</v>
      </c>
      <c r="R2957" t="str">
        <f t="shared" si="279"/>
        <v>spaces</v>
      </c>
      <c r="S2957">
        <v>1</v>
      </c>
      <c r="T2957" s="11">
        <f t="shared" si="280"/>
        <v>42141.532974537033</v>
      </c>
      <c r="U2957" s="11">
        <f t="shared" si="281"/>
        <v>42171.532974537033</v>
      </c>
    </row>
    <row r="2958" spans="1:21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6"/>
        <v>0.16734177215189874</v>
      </c>
      <c r="P2958" s="6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>
        <v>1</v>
      </c>
      <c r="T2958" s="11">
        <f t="shared" si="280"/>
        <v>42464.750578703701</v>
      </c>
      <c r="U2958" s="11">
        <f t="shared" si="281"/>
        <v>42494.750578703701</v>
      </c>
    </row>
    <row r="2959" spans="1:21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6"/>
        <v>1.8666666666666668E-2</v>
      </c>
      <c r="P2959" s="6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>
        <v>1</v>
      </c>
      <c r="T2959" s="11">
        <f t="shared" si="280"/>
        <v>42030.80291666666</v>
      </c>
      <c r="U2959" s="11">
        <f t="shared" si="281"/>
        <v>42090.761249999996</v>
      </c>
    </row>
    <row r="2960" spans="1:21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6"/>
        <v>0</v>
      </c>
      <c r="P2960" s="6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>
        <v>1</v>
      </c>
      <c r="T2960" s="11">
        <f t="shared" si="280"/>
        <v>42438.570798611108</v>
      </c>
      <c r="U2960" s="11">
        <f t="shared" si="281"/>
        <v>42498.529131944444</v>
      </c>
    </row>
    <row r="2961" spans="1:21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6"/>
        <v>0</v>
      </c>
      <c r="P2961" s="6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>
        <v>1</v>
      </c>
      <c r="T2961" s="11">
        <f t="shared" si="280"/>
        <v>42497.800057870372</v>
      </c>
      <c r="U2961" s="11">
        <f t="shared" si="281"/>
        <v>42527.800057870372</v>
      </c>
    </row>
    <row r="2962" spans="1:21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6"/>
        <v>0</v>
      </c>
      <c r="P2962" s="6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>
        <v>1</v>
      </c>
      <c r="T2962" s="11">
        <f t="shared" si="280"/>
        <v>41863.54887731481</v>
      </c>
      <c r="U2962" s="11">
        <f t="shared" si="281"/>
        <v>41893.54887731481</v>
      </c>
    </row>
    <row r="2963" spans="1:21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6"/>
        <v>1.0962000000000001</v>
      </c>
      <c r="P2963" s="6">
        <f t="shared" si="277"/>
        <v>50.75</v>
      </c>
      <c r="Q2963" t="str">
        <f t="shared" si="278"/>
        <v>theater</v>
      </c>
      <c r="R2963" t="str">
        <f t="shared" si="279"/>
        <v>plays</v>
      </c>
      <c r="S2963">
        <v>1</v>
      </c>
      <c r="T2963" s="11">
        <f t="shared" si="280"/>
        <v>42061.004155092589</v>
      </c>
      <c r="U2963" s="11">
        <f t="shared" si="281"/>
        <v>42088.958333333336</v>
      </c>
    </row>
    <row r="2964" spans="1:21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6"/>
        <v>1.218</v>
      </c>
      <c r="P2964" s="6">
        <f t="shared" si="277"/>
        <v>60.9</v>
      </c>
      <c r="Q2964" t="str">
        <f t="shared" si="278"/>
        <v>theater</v>
      </c>
      <c r="R2964" t="str">
        <f t="shared" si="279"/>
        <v>plays</v>
      </c>
      <c r="S2964">
        <v>1</v>
      </c>
      <c r="T2964" s="11">
        <f t="shared" si="280"/>
        <v>42036.035949074074</v>
      </c>
      <c r="U2964" s="11">
        <f t="shared" si="281"/>
        <v>42064.082638888889</v>
      </c>
    </row>
    <row r="2965" spans="1:21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6"/>
        <v>1.0685</v>
      </c>
      <c r="P2965" s="6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>
        <v>1</v>
      </c>
      <c r="T2965" s="11">
        <f t="shared" si="280"/>
        <v>42157.26185185185</v>
      </c>
      <c r="U2965" s="11">
        <f t="shared" si="281"/>
        <v>42187.26185185185</v>
      </c>
    </row>
    <row r="2966" spans="1:21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6"/>
        <v>1.0071379999999999</v>
      </c>
      <c r="P2966" s="6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>
        <v>1</v>
      </c>
      <c r="T2966" s="11">
        <f t="shared" si="280"/>
        <v>41827.701608796291</v>
      </c>
      <c r="U2966" s="11">
        <f t="shared" si="281"/>
        <v>41857.688888888886</v>
      </c>
    </row>
    <row r="2967" spans="1:21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6"/>
        <v>1.0900000000000001</v>
      </c>
      <c r="P2967" s="6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>
        <v>1</v>
      </c>
      <c r="T2967" s="11">
        <f t="shared" si="280"/>
        <v>42162.521215277775</v>
      </c>
      <c r="U2967" s="11">
        <f t="shared" si="281"/>
        <v>42192.521215277775</v>
      </c>
    </row>
    <row r="2968" spans="1:21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6"/>
        <v>1.1363000000000001</v>
      </c>
      <c r="P2968" s="6">
        <f t="shared" si="277"/>
        <v>88.7734375</v>
      </c>
      <c r="Q2968" t="str">
        <f t="shared" si="278"/>
        <v>theater</v>
      </c>
      <c r="R2968" t="str">
        <f t="shared" si="279"/>
        <v>plays</v>
      </c>
      <c r="S2968">
        <v>1</v>
      </c>
      <c r="T2968" s="11">
        <f t="shared" si="280"/>
        <v>42233.530231481483</v>
      </c>
      <c r="U2968" s="11">
        <f t="shared" si="281"/>
        <v>42263.530231481483</v>
      </c>
    </row>
    <row r="2969" spans="1:21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6"/>
        <v>1.1392</v>
      </c>
      <c r="P2969" s="6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>
        <v>1</v>
      </c>
      <c r="T2969" s="11">
        <f t="shared" si="280"/>
        <v>42041.989490740736</v>
      </c>
      <c r="U2969" s="11">
        <f t="shared" si="281"/>
        <v>42071.947824074072</v>
      </c>
    </row>
    <row r="2970" spans="1:21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6"/>
        <v>1.06</v>
      </c>
      <c r="P2970" s="6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>
        <v>1</v>
      </c>
      <c r="T2970" s="11">
        <f t="shared" si="280"/>
        <v>42585.315509259257</v>
      </c>
      <c r="U2970" s="11">
        <f t="shared" si="281"/>
        <v>42598.957638888889</v>
      </c>
    </row>
    <row r="2971" spans="1:21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6"/>
        <v>1.625</v>
      </c>
      <c r="P2971" s="6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>
        <v>1</v>
      </c>
      <c r="T2971" s="11">
        <f t="shared" si="280"/>
        <v>42097.578159722216</v>
      </c>
      <c r="U2971" s="11">
        <f t="shared" si="281"/>
        <v>42127.743750000001</v>
      </c>
    </row>
    <row r="2972" spans="1:21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6"/>
        <v>1.06</v>
      </c>
      <c r="P2972" s="6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>
        <v>1</v>
      </c>
      <c r="T2972" s="11">
        <f t="shared" si="280"/>
        <v>41808.461238425924</v>
      </c>
      <c r="U2972" s="11">
        <f t="shared" si="281"/>
        <v>41838.461238425924</v>
      </c>
    </row>
    <row r="2973" spans="1:21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6"/>
        <v>1.0015624999999999</v>
      </c>
      <c r="P2973" s="6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>
        <v>1</v>
      </c>
      <c r="T2973" s="11">
        <f t="shared" si="280"/>
        <v>41852.449976851851</v>
      </c>
      <c r="U2973" s="11">
        <f t="shared" si="281"/>
        <v>41882.449976851851</v>
      </c>
    </row>
    <row r="2974" spans="1:21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6"/>
        <v>1.0535000000000001</v>
      </c>
      <c r="P2974" s="6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>
        <v>1</v>
      </c>
      <c r="T2974" s="11">
        <f t="shared" si="280"/>
        <v>42693.90185185185</v>
      </c>
      <c r="U2974" s="11">
        <f t="shared" si="281"/>
        <v>42708.833333333336</v>
      </c>
    </row>
    <row r="2975" spans="1:21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6"/>
        <v>1.748</v>
      </c>
      <c r="P2975" s="6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>
        <v>1</v>
      </c>
      <c r="T2975" s="11">
        <f t="shared" si="280"/>
        <v>42341.610046296293</v>
      </c>
      <c r="U2975" s="11">
        <f t="shared" si="281"/>
        <v>42369.958333333336</v>
      </c>
    </row>
    <row r="2976" spans="1:21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6"/>
        <v>1.02</v>
      </c>
      <c r="P2976" s="6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>
        <v>1</v>
      </c>
      <c r="T2976" s="11">
        <f t="shared" si="280"/>
        <v>41879.852673611109</v>
      </c>
      <c r="U2976" s="11">
        <f t="shared" si="281"/>
        <v>41907.857638888883</v>
      </c>
    </row>
    <row r="2977" spans="1:21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6"/>
        <v>1.00125</v>
      </c>
      <c r="P2977" s="6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>
        <v>1</v>
      </c>
      <c r="T2977" s="11">
        <f t="shared" si="280"/>
        <v>41941.475532407407</v>
      </c>
      <c r="U2977" s="11">
        <f t="shared" si="281"/>
        <v>41969.916666666664</v>
      </c>
    </row>
    <row r="2978" spans="1:21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6"/>
        <v>1.7142857142857142</v>
      </c>
      <c r="P2978" s="6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>
        <v>1</v>
      </c>
      <c r="T2978" s="11">
        <f t="shared" si="280"/>
        <v>42425.522337962961</v>
      </c>
      <c r="U2978" s="11">
        <f t="shared" si="281"/>
        <v>42442.291666666664</v>
      </c>
    </row>
    <row r="2979" spans="1:21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6"/>
        <v>1.1356666666666666</v>
      </c>
      <c r="P2979" s="6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>
        <v>1</v>
      </c>
      <c r="T2979" s="11">
        <f t="shared" si="280"/>
        <v>42026.672847222224</v>
      </c>
      <c r="U2979" s="11">
        <f t="shared" si="281"/>
        <v>42085.884722222218</v>
      </c>
    </row>
    <row r="2980" spans="1:21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6"/>
        <v>1.2946666666666666</v>
      </c>
      <c r="P2980" s="6">
        <f t="shared" si="277"/>
        <v>60.6875</v>
      </c>
      <c r="Q2980" t="str">
        <f t="shared" si="278"/>
        <v>theater</v>
      </c>
      <c r="R2980" t="str">
        <f t="shared" si="279"/>
        <v>plays</v>
      </c>
      <c r="S2980">
        <v>1</v>
      </c>
      <c r="T2980" s="11">
        <f t="shared" si="280"/>
        <v>41922.432256944441</v>
      </c>
      <c r="U2980" s="11">
        <f t="shared" si="281"/>
        <v>41932.040972222218</v>
      </c>
    </row>
    <row r="2981" spans="1:21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6"/>
        <v>1.014</v>
      </c>
      <c r="P2981" s="6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>
        <v>1</v>
      </c>
      <c r="T2981" s="11">
        <f t="shared" si="280"/>
        <v>41993.616006944438</v>
      </c>
      <c r="U2981" s="11">
        <f t="shared" si="281"/>
        <v>42010.041666666664</v>
      </c>
    </row>
    <row r="2982" spans="1:21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6"/>
        <v>1.0916666666666666</v>
      </c>
      <c r="P2982" s="6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>
        <v>1</v>
      </c>
      <c r="T2982" s="11">
        <f t="shared" si="280"/>
        <v>42219.70752314815</v>
      </c>
      <c r="U2982" s="11">
        <f t="shared" si="281"/>
        <v>42239.874999999993</v>
      </c>
    </row>
    <row r="2983" spans="1:21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6"/>
        <v>1.28925</v>
      </c>
      <c r="P2983" s="6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>
        <v>1</v>
      </c>
      <c r="T2983" s="11">
        <f t="shared" si="280"/>
        <v>42225.351342592585</v>
      </c>
      <c r="U2983" s="11">
        <f t="shared" si="281"/>
        <v>42270.351342592585</v>
      </c>
    </row>
    <row r="2984" spans="1:21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6"/>
        <v>1.0206</v>
      </c>
      <c r="P2984" s="6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>
        <v>1</v>
      </c>
      <c r="T2984" s="11">
        <f t="shared" si="280"/>
        <v>42381.478506944441</v>
      </c>
      <c r="U2984" s="11">
        <f t="shared" si="281"/>
        <v>42411.478506944441</v>
      </c>
    </row>
    <row r="2985" spans="1:21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6"/>
        <v>1.465395775862069</v>
      </c>
      <c r="P2985" s="6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>
        <v>1</v>
      </c>
      <c r="T2985" s="11">
        <f t="shared" si="280"/>
        <v>41894.424027777779</v>
      </c>
      <c r="U2985" s="11">
        <f t="shared" si="281"/>
        <v>41954.465694444443</v>
      </c>
    </row>
    <row r="2986" spans="1:21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6"/>
        <v>1.00352</v>
      </c>
      <c r="P2986" s="6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>
        <v>1</v>
      </c>
      <c r="T2986" s="11">
        <f t="shared" si="280"/>
        <v>42576.070381944439</v>
      </c>
      <c r="U2986" s="11">
        <f t="shared" si="281"/>
        <v>42606.070381944439</v>
      </c>
    </row>
    <row r="2987" spans="1:21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6"/>
        <v>1.2164999999999999</v>
      </c>
      <c r="P2987" s="6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>
        <v>1</v>
      </c>
      <c r="T2987" s="11">
        <f t="shared" si="280"/>
        <v>42654.765370370362</v>
      </c>
      <c r="U2987" s="11">
        <f t="shared" si="281"/>
        <v>42673.958333333336</v>
      </c>
    </row>
    <row r="2988" spans="1:21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6"/>
        <v>1.0549999999999999</v>
      </c>
      <c r="P2988" s="6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>
        <v>1</v>
      </c>
      <c r="T2988" s="11">
        <f t="shared" si="280"/>
        <v>42431.29173611111</v>
      </c>
      <c r="U2988" s="11">
        <f t="shared" si="281"/>
        <v>42491.250069444439</v>
      </c>
    </row>
    <row r="2989" spans="1:21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6"/>
        <v>1.1040080000000001</v>
      </c>
      <c r="P2989" s="6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>
        <v>1</v>
      </c>
      <c r="T2989" s="11">
        <f t="shared" si="280"/>
        <v>42627.098969907405</v>
      </c>
      <c r="U2989" s="11">
        <f t="shared" si="281"/>
        <v>42655.791666666664</v>
      </c>
    </row>
    <row r="2990" spans="1:21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6"/>
        <v>1</v>
      </c>
      <c r="P2990" s="6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>
        <v>1</v>
      </c>
      <c r="T2990" s="11">
        <f t="shared" si="280"/>
        <v>42511.153715277782</v>
      </c>
      <c r="U2990" s="11">
        <f t="shared" si="281"/>
        <v>42541.153715277782</v>
      </c>
    </row>
    <row r="2991" spans="1:21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6"/>
        <v>1.76535</v>
      </c>
      <c r="P2991" s="6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>
        <v>1</v>
      </c>
      <c r="T2991" s="11">
        <f t="shared" si="280"/>
        <v>42336.812060185184</v>
      </c>
      <c r="U2991" s="11">
        <f t="shared" si="281"/>
        <v>42358.999305555553</v>
      </c>
    </row>
    <row r="2992" spans="1:21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6"/>
        <v>1</v>
      </c>
      <c r="P2992" s="6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>
        <v>1</v>
      </c>
      <c r="T2992" s="11">
        <f t="shared" si="280"/>
        <v>42341.365972222215</v>
      </c>
      <c r="U2992" s="11">
        <f t="shared" si="281"/>
        <v>42376.365972222215</v>
      </c>
    </row>
    <row r="2993" spans="1:21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6"/>
        <v>1.0329411764705883</v>
      </c>
      <c r="P2993" s="6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>
        <v>1</v>
      </c>
      <c r="T2993" s="11">
        <f t="shared" si="280"/>
        <v>42740.628819444442</v>
      </c>
      <c r="U2993" s="11">
        <f t="shared" si="281"/>
        <v>42762.628819444442</v>
      </c>
    </row>
    <row r="2994" spans="1:21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6"/>
        <v>1.0449999999999999</v>
      </c>
      <c r="P2994" s="6">
        <f t="shared" si="277"/>
        <v>48.984375</v>
      </c>
      <c r="Q2994" t="str">
        <f t="shared" si="278"/>
        <v>theater</v>
      </c>
      <c r="R2994" t="str">
        <f t="shared" si="279"/>
        <v>spaces</v>
      </c>
      <c r="S2994">
        <v>1</v>
      </c>
      <c r="T2994" s="11">
        <f t="shared" si="280"/>
        <v>42622.559143518512</v>
      </c>
      <c r="U2994" s="11">
        <f t="shared" si="281"/>
        <v>42652.559143518512</v>
      </c>
    </row>
    <row r="2995" spans="1:21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6"/>
        <v>1.0029999999999999</v>
      </c>
      <c r="P2995" s="6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>
        <v>1</v>
      </c>
      <c r="T2995" s="11">
        <f t="shared" si="280"/>
        <v>42390.63040509259</v>
      </c>
      <c r="U2995" s="11">
        <f t="shared" si="281"/>
        <v>42420.63040509259</v>
      </c>
    </row>
    <row r="2996" spans="1:21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6"/>
        <v>4.577466666666667</v>
      </c>
      <c r="P2996" s="6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>
        <v>1</v>
      </c>
      <c r="T2996" s="11">
        <f t="shared" si="280"/>
        <v>41885.270509259259</v>
      </c>
      <c r="U2996" s="11">
        <f t="shared" si="281"/>
        <v>41915.270509259259</v>
      </c>
    </row>
    <row r="2997" spans="1:21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6"/>
        <v>1.0496000000000001</v>
      </c>
      <c r="P2997" s="6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>
        <v>1</v>
      </c>
      <c r="T2997" s="11">
        <f t="shared" si="280"/>
        <v>42724.456840277773</v>
      </c>
      <c r="U2997" s="11">
        <f t="shared" si="281"/>
        <v>42754.456840277773</v>
      </c>
    </row>
    <row r="2998" spans="1:21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6"/>
        <v>1.7194285714285715</v>
      </c>
      <c r="P2998" s="6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>
        <v>1</v>
      </c>
      <c r="T2998" s="11">
        <f t="shared" si="280"/>
        <v>42090.70416666667</v>
      </c>
      <c r="U2998" s="11">
        <f t="shared" si="281"/>
        <v>42150.70416666667</v>
      </c>
    </row>
    <row r="2999" spans="1:21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6"/>
        <v>1.0373000000000001</v>
      </c>
      <c r="P2999" s="6">
        <f t="shared" si="277"/>
        <v>90.2</v>
      </c>
      <c r="Q2999" t="str">
        <f t="shared" si="278"/>
        <v>theater</v>
      </c>
      <c r="R2999" t="str">
        <f t="shared" si="279"/>
        <v>spaces</v>
      </c>
      <c r="S2999">
        <v>1</v>
      </c>
      <c r="T2999" s="11">
        <f t="shared" si="280"/>
        <v>42775.525381944441</v>
      </c>
      <c r="U2999" s="11">
        <f t="shared" si="281"/>
        <v>42792.999305555553</v>
      </c>
    </row>
    <row r="3000" spans="1:21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6"/>
        <v>1.0302899999999999</v>
      </c>
      <c r="P3000" s="6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>
        <v>1</v>
      </c>
      <c r="T3000" s="11">
        <f t="shared" si="280"/>
        <v>41777.985289351847</v>
      </c>
      <c r="U3000" s="11">
        <f t="shared" si="281"/>
        <v>41805.975694444445</v>
      </c>
    </row>
    <row r="3001" spans="1:21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6"/>
        <v>1.1888888888888889</v>
      </c>
      <c r="P3001" s="6">
        <f t="shared" si="277"/>
        <v>80.25</v>
      </c>
      <c r="Q3001" t="str">
        <f t="shared" si="278"/>
        <v>theater</v>
      </c>
      <c r="R3001" t="str">
        <f t="shared" si="279"/>
        <v>spaces</v>
      </c>
      <c r="S3001">
        <v>1</v>
      </c>
      <c r="T3001" s="11">
        <f t="shared" si="280"/>
        <v>42780.531944444439</v>
      </c>
      <c r="U3001" s="11">
        <f t="shared" si="281"/>
        <v>42794.874999999993</v>
      </c>
    </row>
    <row r="3002" spans="1:21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6"/>
        <v>1</v>
      </c>
      <c r="P3002" s="6">
        <f t="shared" si="277"/>
        <v>62.5</v>
      </c>
      <c r="Q3002" t="str">
        <f t="shared" si="278"/>
        <v>theater</v>
      </c>
      <c r="R3002" t="str">
        <f t="shared" si="279"/>
        <v>spaces</v>
      </c>
      <c r="S3002">
        <v>1</v>
      </c>
      <c r="T3002" s="11">
        <f t="shared" si="280"/>
        <v>42752.61886574074</v>
      </c>
      <c r="U3002" s="11">
        <f t="shared" si="281"/>
        <v>42766.541666666664</v>
      </c>
    </row>
    <row r="3003" spans="1:21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6"/>
        <v>3.1869988910451896</v>
      </c>
      <c r="P3003" s="6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>
        <v>1</v>
      </c>
      <c r="T3003" s="11">
        <f t="shared" si="280"/>
        <v>42534.687291666669</v>
      </c>
      <c r="U3003" s="11">
        <f t="shared" si="281"/>
        <v>42564.687291666669</v>
      </c>
    </row>
    <row r="3004" spans="1:21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6"/>
        <v>1.0850614285714286</v>
      </c>
      <c r="P3004" s="6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>
        <v>1</v>
      </c>
      <c r="T3004" s="11">
        <f t="shared" si="280"/>
        <v>41239.627916666665</v>
      </c>
      <c r="U3004" s="11">
        <f t="shared" si="281"/>
        <v>41269.627916666665</v>
      </c>
    </row>
    <row r="3005" spans="1:21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6"/>
        <v>1.0116666666666667</v>
      </c>
      <c r="P3005" s="6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>
        <v>1</v>
      </c>
      <c r="T3005" s="11">
        <f t="shared" si="280"/>
        <v>42398.640925925924</v>
      </c>
      <c r="U3005" s="11">
        <f t="shared" si="281"/>
        <v>42430.040972222218</v>
      </c>
    </row>
    <row r="3006" spans="1:21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6"/>
        <v>1.12815</v>
      </c>
      <c r="P3006" s="6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>
        <v>1</v>
      </c>
      <c r="T3006" s="11">
        <f t="shared" si="280"/>
        <v>41928.672731481478</v>
      </c>
      <c r="U3006" s="11">
        <f t="shared" si="281"/>
        <v>41958.714398148142</v>
      </c>
    </row>
    <row r="3007" spans="1:21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6"/>
        <v>1.2049622641509434</v>
      </c>
      <c r="P3007" s="6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>
        <v>1</v>
      </c>
      <c r="T3007" s="11">
        <f t="shared" si="280"/>
        <v>41888.466493055552</v>
      </c>
      <c r="U3007" s="11">
        <f t="shared" si="281"/>
        <v>41918.466493055552</v>
      </c>
    </row>
    <row r="3008" spans="1:21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6"/>
        <v>1.0774999999999999</v>
      </c>
      <c r="P3008" s="6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>
        <v>1</v>
      </c>
      <c r="T3008" s="11">
        <f t="shared" si="280"/>
        <v>41957.548506944448</v>
      </c>
      <c r="U3008" s="11">
        <f t="shared" si="281"/>
        <v>41987.548506944448</v>
      </c>
    </row>
    <row r="3009" spans="1:21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6"/>
        <v>1.8</v>
      </c>
      <c r="P3009" s="6">
        <f t="shared" si="277"/>
        <v>54</v>
      </c>
      <c r="Q3009" t="str">
        <f t="shared" si="278"/>
        <v>theater</v>
      </c>
      <c r="R3009" t="str">
        <f t="shared" si="279"/>
        <v>spaces</v>
      </c>
      <c r="S3009">
        <v>1</v>
      </c>
      <c r="T3009" s="11">
        <f t="shared" si="280"/>
        <v>42098.007905092592</v>
      </c>
      <c r="U3009" s="11">
        <f t="shared" si="281"/>
        <v>42119.007905092592</v>
      </c>
    </row>
    <row r="3010" spans="1:21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76"/>
        <v>1.0116666666666667</v>
      </c>
      <c r="P3010" s="6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>
        <v>1</v>
      </c>
      <c r="T3010" s="11">
        <f t="shared" si="280"/>
        <v>42360.003692129627</v>
      </c>
      <c r="U3010" s="11">
        <f t="shared" si="281"/>
        <v>42390.003692129627</v>
      </c>
    </row>
    <row r="3011" spans="1:21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82">E3011/D3011</f>
        <v>1.19756</v>
      </c>
      <c r="P3011" s="6">
        <f t="shared" ref="P3011:P3074" si="283">E3011/L3011</f>
        <v>233.8984375</v>
      </c>
      <c r="Q3011" t="str">
        <f t="shared" ref="Q3011:Q3074" si="284">LEFT(N3011,FIND("/",N3011)-1)</f>
        <v>theater</v>
      </c>
      <c r="R3011" t="str">
        <f t="shared" ref="R3011:R3074" si="285">RIGHT(N3011,LEN(N3011)-FIND("/",N3011))</f>
        <v>spaces</v>
      </c>
      <c r="S3011">
        <v>1</v>
      </c>
      <c r="T3011" s="11">
        <f t="shared" ref="T3011:T3074" si="286">(((J3011/60)/60)/24)+DATE(1970,1,1)+(-5/24)</f>
        <v>41939.361574074072</v>
      </c>
      <c r="U3011" s="11">
        <f t="shared" ref="U3011:U3074" si="287">(((I3011/60)/60)/24)+DATE(1970,1,1)+(-5/24)</f>
        <v>41969.403240740743</v>
      </c>
    </row>
    <row r="3012" spans="1:21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2"/>
        <v>1.58</v>
      </c>
      <c r="P3012" s="6">
        <f t="shared" si="283"/>
        <v>158</v>
      </c>
      <c r="Q3012" t="str">
        <f t="shared" si="284"/>
        <v>theater</v>
      </c>
      <c r="R3012" t="str">
        <f t="shared" si="285"/>
        <v>spaces</v>
      </c>
      <c r="S3012">
        <v>1</v>
      </c>
      <c r="T3012" s="11">
        <f t="shared" si="286"/>
        <v>41996.624062499999</v>
      </c>
      <c r="U3012" s="11">
        <f t="shared" si="287"/>
        <v>42056.624062499999</v>
      </c>
    </row>
    <row r="3013" spans="1:21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2"/>
        <v>1.2366666666666666</v>
      </c>
      <c r="P3013" s="6">
        <f t="shared" si="283"/>
        <v>14.84</v>
      </c>
      <c r="Q3013" t="str">
        <f t="shared" si="284"/>
        <v>theater</v>
      </c>
      <c r="R3013" t="str">
        <f t="shared" si="285"/>
        <v>spaces</v>
      </c>
      <c r="S3013">
        <v>1</v>
      </c>
      <c r="T3013" s="11">
        <f t="shared" si="286"/>
        <v>42334.260601851849</v>
      </c>
      <c r="U3013" s="11">
        <f t="shared" si="287"/>
        <v>42361.749305555553</v>
      </c>
    </row>
    <row r="3014" spans="1:21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2"/>
        <v>1.1712499999999999</v>
      </c>
      <c r="P3014" s="6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>
        <v>1</v>
      </c>
      <c r="T3014" s="11">
        <f t="shared" si="286"/>
        <v>42024.494560185187</v>
      </c>
      <c r="U3014" s="11">
        <f t="shared" si="287"/>
        <v>42045.494560185187</v>
      </c>
    </row>
    <row r="3015" spans="1:21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2"/>
        <v>1.5696000000000001</v>
      </c>
      <c r="P3015" s="6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>
        <v>1</v>
      </c>
      <c r="T3015" s="11">
        <f t="shared" si="286"/>
        <v>42146.627881944441</v>
      </c>
      <c r="U3015" s="11">
        <f t="shared" si="287"/>
        <v>42176.627881944441</v>
      </c>
    </row>
    <row r="3016" spans="1:21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2"/>
        <v>1.13104</v>
      </c>
      <c r="P3016" s="6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>
        <v>1</v>
      </c>
      <c r="T3016" s="11">
        <f t="shared" si="286"/>
        <v>41919.915277777778</v>
      </c>
      <c r="U3016" s="11">
        <f t="shared" si="287"/>
        <v>41948</v>
      </c>
    </row>
    <row r="3017" spans="1:21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2"/>
        <v>1.0317647058823529</v>
      </c>
      <c r="P3017" s="6">
        <f t="shared" si="283"/>
        <v>87.7</v>
      </c>
      <c r="Q3017" t="str">
        <f t="shared" si="284"/>
        <v>theater</v>
      </c>
      <c r="R3017" t="str">
        <f t="shared" si="285"/>
        <v>spaces</v>
      </c>
      <c r="S3017">
        <v>1</v>
      </c>
      <c r="T3017" s="11">
        <f t="shared" si="286"/>
        <v>41785.518958333334</v>
      </c>
      <c r="U3017" s="11">
        <f t="shared" si="287"/>
        <v>41800.958333333328</v>
      </c>
    </row>
    <row r="3018" spans="1:21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2"/>
        <v>1.0261176470588236</v>
      </c>
      <c r="P3018" s="6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>
        <v>1</v>
      </c>
      <c r="T3018" s="11">
        <f t="shared" si="286"/>
        <v>41778.339722222219</v>
      </c>
      <c r="U3018" s="11">
        <f t="shared" si="287"/>
        <v>41838.339722222219</v>
      </c>
    </row>
    <row r="3019" spans="1:21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2"/>
        <v>1.0584090909090909</v>
      </c>
      <c r="P3019" s="6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>
        <v>1</v>
      </c>
      <c r="T3019" s="11">
        <f t="shared" si="286"/>
        <v>41841.641701388886</v>
      </c>
      <c r="U3019" s="11">
        <f t="shared" si="287"/>
        <v>41871.641701388886</v>
      </c>
    </row>
    <row r="3020" spans="1:21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2"/>
        <v>1.0071428571428571</v>
      </c>
      <c r="P3020" s="6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>
        <v>1</v>
      </c>
      <c r="T3020" s="11">
        <f t="shared" si="286"/>
        <v>42163.090000000004</v>
      </c>
      <c r="U3020" s="11">
        <f t="shared" si="287"/>
        <v>42205.708333333336</v>
      </c>
    </row>
    <row r="3021" spans="1:21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2"/>
        <v>1.2123333333333333</v>
      </c>
      <c r="P3021" s="6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>
        <v>1</v>
      </c>
      <c r="T3021" s="11">
        <f t="shared" si="286"/>
        <v>41758.625231481477</v>
      </c>
      <c r="U3021" s="11">
        <f t="shared" si="287"/>
        <v>41785.916666666664</v>
      </c>
    </row>
    <row r="3022" spans="1:21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2"/>
        <v>1.0057142857142858</v>
      </c>
      <c r="P3022" s="6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>
        <v>1</v>
      </c>
      <c r="T3022" s="11">
        <f t="shared" si="286"/>
        <v>42170.638113425921</v>
      </c>
      <c r="U3022" s="11">
        <f t="shared" si="287"/>
        <v>42230.638113425921</v>
      </c>
    </row>
    <row r="3023" spans="1:21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2"/>
        <v>1.1602222222222223</v>
      </c>
      <c r="P3023" s="6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>
        <v>1</v>
      </c>
      <c r="T3023" s="11">
        <f t="shared" si="286"/>
        <v>42660.410520833328</v>
      </c>
      <c r="U3023" s="11">
        <f t="shared" si="287"/>
        <v>42696.040972222218</v>
      </c>
    </row>
    <row r="3024" spans="1:21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2"/>
        <v>1.0087999999999999</v>
      </c>
      <c r="P3024" s="6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>
        <v>1</v>
      </c>
      <c r="T3024" s="11">
        <f t="shared" si="286"/>
        <v>42564.745474537034</v>
      </c>
      <c r="U3024" s="11">
        <f t="shared" si="287"/>
        <v>42609.745474537034</v>
      </c>
    </row>
    <row r="3025" spans="1:21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2"/>
        <v>1.03</v>
      </c>
      <c r="P3025" s="6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>
        <v>1</v>
      </c>
      <c r="T3025" s="11">
        <f t="shared" si="286"/>
        <v>42121.46743055556</v>
      </c>
      <c r="U3025" s="11">
        <f t="shared" si="287"/>
        <v>42166.46743055556</v>
      </c>
    </row>
    <row r="3026" spans="1:21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2"/>
        <v>2.4641999999999999</v>
      </c>
      <c r="P3026" s="6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>
        <v>1</v>
      </c>
      <c r="T3026" s="11">
        <f t="shared" si="286"/>
        <v>41158.785590277774</v>
      </c>
      <c r="U3026" s="11">
        <f t="shared" si="287"/>
        <v>41188.785590277774</v>
      </c>
    </row>
    <row r="3027" spans="1:21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2"/>
        <v>3.0219999999999998</v>
      </c>
      <c r="P3027" s="6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>
        <v>1</v>
      </c>
      <c r="T3027" s="11">
        <f t="shared" si="286"/>
        <v>41761.301076388889</v>
      </c>
      <c r="U3027" s="11">
        <f t="shared" si="287"/>
        <v>41789.458333333328</v>
      </c>
    </row>
    <row r="3028" spans="1:21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2"/>
        <v>1.4333333333333333</v>
      </c>
      <c r="P3028" s="6">
        <f t="shared" si="283"/>
        <v>51.6</v>
      </c>
      <c r="Q3028" t="str">
        <f t="shared" si="284"/>
        <v>theater</v>
      </c>
      <c r="R3028" t="str">
        <f t="shared" si="285"/>
        <v>spaces</v>
      </c>
      <c r="S3028">
        <v>1</v>
      </c>
      <c r="T3028" s="11">
        <f t="shared" si="286"/>
        <v>42783.251064814809</v>
      </c>
      <c r="U3028" s="11">
        <f t="shared" si="287"/>
        <v>42797.251064814809</v>
      </c>
    </row>
    <row r="3029" spans="1:21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2"/>
        <v>1.3144</v>
      </c>
      <c r="P3029" s="6">
        <f t="shared" si="283"/>
        <v>164.3</v>
      </c>
      <c r="Q3029" t="str">
        <f t="shared" si="284"/>
        <v>theater</v>
      </c>
      <c r="R3029" t="str">
        <f t="shared" si="285"/>
        <v>spaces</v>
      </c>
      <c r="S3029">
        <v>1</v>
      </c>
      <c r="T3029" s="11">
        <f t="shared" si="286"/>
        <v>42053.49596064815</v>
      </c>
      <c r="U3029" s="11">
        <f t="shared" si="287"/>
        <v>42083.454293981478</v>
      </c>
    </row>
    <row r="3030" spans="1:21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2"/>
        <v>1.6801999999999999</v>
      </c>
      <c r="P3030" s="6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>
        <v>1</v>
      </c>
      <c r="T3030" s="11">
        <f t="shared" si="286"/>
        <v>42567.055844907409</v>
      </c>
      <c r="U3030" s="11">
        <f t="shared" si="287"/>
        <v>42597.055844907409</v>
      </c>
    </row>
    <row r="3031" spans="1:21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2"/>
        <v>1.0967666666666667</v>
      </c>
      <c r="P3031" s="6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>
        <v>1</v>
      </c>
      <c r="T3031" s="11">
        <f t="shared" si="286"/>
        <v>41932.500543981478</v>
      </c>
      <c r="U3031" s="11">
        <f t="shared" si="287"/>
        <v>41960.982638888883</v>
      </c>
    </row>
    <row r="3032" spans="1:21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2"/>
        <v>1.0668571428571429</v>
      </c>
      <c r="P3032" s="6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>
        <v>1</v>
      </c>
      <c r="T3032" s="11">
        <f t="shared" si="286"/>
        <v>42233.5390162037</v>
      </c>
      <c r="U3032" s="11">
        <f t="shared" si="287"/>
        <v>42263.5390162037</v>
      </c>
    </row>
    <row r="3033" spans="1:21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2"/>
        <v>1</v>
      </c>
      <c r="P3033" s="6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>
        <v>1</v>
      </c>
      <c r="T3033" s="11">
        <f t="shared" si="286"/>
        <v>42597.674155092587</v>
      </c>
      <c r="U3033" s="11">
        <f t="shared" si="287"/>
        <v>42657.674155092587</v>
      </c>
    </row>
    <row r="3034" spans="1:21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2"/>
        <v>1.272</v>
      </c>
      <c r="P3034" s="6">
        <f t="shared" si="283"/>
        <v>50.88</v>
      </c>
      <c r="Q3034" t="str">
        <f t="shared" si="284"/>
        <v>theater</v>
      </c>
      <c r="R3034" t="str">
        <f t="shared" si="285"/>
        <v>spaces</v>
      </c>
      <c r="S3034">
        <v>1</v>
      </c>
      <c r="T3034" s="11">
        <f t="shared" si="286"/>
        <v>42227.836331018516</v>
      </c>
      <c r="U3034" s="11">
        <f t="shared" si="287"/>
        <v>42257.836331018516</v>
      </c>
    </row>
    <row r="3035" spans="1:21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2"/>
        <v>1.4653333333333334</v>
      </c>
      <c r="P3035" s="6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>
        <v>1</v>
      </c>
      <c r="T3035" s="11">
        <f t="shared" si="286"/>
        <v>42569.901909722219</v>
      </c>
      <c r="U3035" s="11">
        <f t="shared" si="287"/>
        <v>42599.901909722219</v>
      </c>
    </row>
    <row r="3036" spans="1:21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2"/>
        <v>1.1253599999999999</v>
      </c>
      <c r="P3036" s="6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>
        <v>1</v>
      </c>
      <c r="T3036" s="11">
        <f t="shared" si="286"/>
        <v>42644.327025462961</v>
      </c>
      <c r="U3036" s="11">
        <f t="shared" si="287"/>
        <v>42674.957638888889</v>
      </c>
    </row>
    <row r="3037" spans="1:21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2"/>
        <v>1.0878684000000001</v>
      </c>
      <c r="P3037" s="6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>
        <v>1</v>
      </c>
      <c r="T3037" s="11">
        <f t="shared" si="286"/>
        <v>41368.351956018516</v>
      </c>
      <c r="U3037" s="11">
        <f t="shared" si="287"/>
        <v>41398.351956018516</v>
      </c>
    </row>
    <row r="3038" spans="1:21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2"/>
        <v>1.26732</v>
      </c>
      <c r="P3038" s="6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>
        <v>1</v>
      </c>
      <c r="T3038" s="11">
        <f t="shared" si="286"/>
        <v>41466.576898148145</v>
      </c>
      <c r="U3038" s="11">
        <f t="shared" si="287"/>
        <v>41502.290972222218</v>
      </c>
    </row>
    <row r="3039" spans="1:21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2"/>
        <v>2.1320000000000001</v>
      </c>
      <c r="P3039" s="6">
        <f t="shared" si="283"/>
        <v>33.3125</v>
      </c>
      <c r="Q3039" t="str">
        <f t="shared" si="284"/>
        <v>theater</v>
      </c>
      <c r="R3039" t="str">
        <f t="shared" si="285"/>
        <v>spaces</v>
      </c>
      <c r="S3039">
        <v>1</v>
      </c>
      <c r="T3039" s="11">
        <f t="shared" si="286"/>
        <v>40378.684872685182</v>
      </c>
      <c r="U3039" s="11">
        <f t="shared" si="287"/>
        <v>40452.999305555553</v>
      </c>
    </row>
    <row r="3040" spans="1:21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2"/>
        <v>1.0049999999999999</v>
      </c>
      <c r="P3040" s="6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>
        <v>1</v>
      </c>
      <c r="T3040" s="11">
        <f t="shared" si="286"/>
        <v>42373.043946759259</v>
      </c>
      <c r="U3040" s="11">
        <f t="shared" si="287"/>
        <v>42433.043946759259</v>
      </c>
    </row>
    <row r="3041" spans="1:21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2"/>
        <v>1.0871389999999999</v>
      </c>
      <c r="P3041" s="6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>
        <v>1</v>
      </c>
      <c r="T3041" s="11">
        <f t="shared" si="286"/>
        <v>41610.586087962962</v>
      </c>
      <c r="U3041" s="11">
        <f t="shared" si="287"/>
        <v>41637.124305555553</v>
      </c>
    </row>
    <row r="3042" spans="1:21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2"/>
        <v>1.075</v>
      </c>
      <c r="P3042" s="6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>
        <v>1</v>
      </c>
      <c r="T3042" s="11">
        <f t="shared" si="286"/>
        <v>42177.583576388883</v>
      </c>
      <c r="U3042" s="11">
        <f t="shared" si="287"/>
        <v>42181.749999999993</v>
      </c>
    </row>
    <row r="3043" spans="1:21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2"/>
        <v>1.1048192771084338</v>
      </c>
      <c r="P3043" s="6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>
        <v>1</v>
      </c>
      <c r="T3043" s="11">
        <f t="shared" si="286"/>
        <v>42359.660277777781</v>
      </c>
      <c r="U3043" s="11">
        <f t="shared" si="287"/>
        <v>42389.660277777781</v>
      </c>
    </row>
    <row r="3044" spans="1:21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2"/>
        <v>1.28</v>
      </c>
      <c r="P3044" s="6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>
        <v>1</v>
      </c>
      <c r="T3044" s="11">
        <f t="shared" si="286"/>
        <v>42253.479710648149</v>
      </c>
      <c r="U3044" s="11">
        <f t="shared" si="287"/>
        <v>42283.479710648149</v>
      </c>
    </row>
    <row r="3045" spans="1:21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2"/>
        <v>1.1000666666666667</v>
      </c>
      <c r="P3045" s="6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>
        <v>1</v>
      </c>
      <c r="T3045" s="11">
        <f t="shared" si="286"/>
        <v>42082.862256944441</v>
      </c>
      <c r="U3045" s="11">
        <f t="shared" si="287"/>
        <v>42109.909722222219</v>
      </c>
    </row>
    <row r="3046" spans="1:21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2"/>
        <v>1.0934166666666667</v>
      </c>
      <c r="P3046" s="6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>
        <v>1</v>
      </c>
      <c r="T3046" s="11">
        <f t="shared" si="286"/>
        <v>42387.518495370365</v>
      </c>
      <c r="U3046" s="11">
        <f t="shared" si="287"/>
        <v>42402.518495370365</v>
      </c>
    </row>
    <row r="3047" spans="1:21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2"/>
        <v>1.3270650000000002</v>
      </c>
      <c r="P3047" s="6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>
        <v>1</v>
      </c>
      <c r="T3047" s="11">
        <f t="shared" si="286"/>
        <v>41842.947395833333</v>
      </c>
      <c r="U3047" s="11">
        <f t="shared" si="287"/>
        <v>41872.947395833333</v>
      </c>
    </row>
    <row r="3048" spans="1:21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2"/>
        <v>1.9084810126582279</v>
      </c>
      <c r="P3048" s="6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>
        <v>1</v>
      </c>
      <c r="T3048" s="11">
        <f t="shared" si="286"/>
        <v>41862.59474537037</v>
      </c>
      <c r="U3048" s="11">
        <f t="shared" si="287"/>
        <v>41891.994444444441</v>
      </c>
    </row>
    <row r="3049" spans="1:21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2"/>
        <v>1.49</v>
      </c>
      <c r="P3049" s="6">
        <f t="shared" si="283"/>
        <v>37.25</v>
      </c>
      <c r="Q3049" t="str">
        <f t="shared" si="284"/>
        <v>theater</v>
      </c>
      <c r="R3049" t="str">
        <f t="shared" si="285"/>
        <v>spaces</v>
      </c>
      <c r="S3049">
        <v>1</v>
      </c>
      <c r="T3049" s="11">
        <f t="shared" si="286"/>
        <v>42443.780717592592</v>
      </c>
      <c r="U3049" s="11">
        <f t="shared" si="287"/>
        <v>42487.344444444439</v>
      </c>
    </row>
    <row r="3050" spans="1:21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2"/>
        <v>1.6639999999999999</v>
      </c>
      <c r="P3050" s="6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>
        <v>1</v>
      </c>
      <c r="T3050" s="11">
        <f t="shared" si="286"/>
        <v>41975.692847222213</v>
      </c>
      <c r="U3050" s="11">
        <f t="shared" si="287"/>
        <v>42004.681944444441</v>
      </c>
    </row>
    <row r="3051" spans="1:21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2"/>
        <v>1.0666666666666667</v>
      </c>
      <c r="P3051" s="6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>
        <v>1</v>
      </c>
      <c r="T3051" s="11">
        <f t="shared" si="286"/>
        <v>42138.806192129625</v>
      </c>
      <c r="U3051" s="11">
        <f t="shared" si="287"/>
        <v>42168.806192129625</v>
      </c>
    </row>
    <row r="3052" spans="1:21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2"/>
        <v>1.06</v>
      </c>
      <c r="P3052" s="6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>
        <v>1</v>
      </c>
      <c r="T3052" s="11">
        <f t="shared" si="286"/>
        <v>42464.960185185184</v>
      </c>
      <c r="U3052" s="11">
        <f t="shared" si="287"/>
        <v>42494.960185185184</v>
      </c>
    </row>
    <row r="3053" spans="1:21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2"/>
        <v>0.23628571428571429</v>
      </c>
      <c r="P3053" s="6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>
        <v>1</v>
      </c>
      <c r="T3053" s="11">
        <f t="shared" si="286"/>
        <v>42744.207696759251</v>
      </c>
      <c r="U3053" s="11">
        <f t="shared" si="287"/>
        <v>42774.207696759251</v>
      </c>
    </row>
    <row r="3054" spans="1:21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2"/>
        <v>1.5E-3</v>
      </c>
      <c r="P3054" s="6">
        <f t="shared" si="283"/>
        <v>37.5</v>
      </c>
      <c r="Q3054" t="str">
        <f t="shared" si="284"/>
        <v>theater</v>
      </c>
      <c r="R3054" t="str">
        <f t="shared" si="285"/>
        <v>spaces</v>
      </c>
      <c r="S3054">
        <v>1</v>
      </c>
      <c r="T3054" s="11">
        <f t="shared" si="286"/>
        <v>42122.461736111109</v>
      </c>
      <c r="U3054" s="11">
        <f t="shared" si="287"/>
        <v>42152.457638888889</v>
      </c>
    </row>
    <row r="3055" spans="1:21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2"/>
        <v>4.0000000000000001E-3</v>
      </c>
      <c r="P3055" s="6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>
        <v>1</v>
      </c>
      <c r="T3055" s="11">
        <f t="shared" si="286"/>
        <v>41862.553391203699</v>
      </c>
      <c r="U3055" s="11">
        <f t="shared" si="287"/>
        <v>41913.957638888889</v>
      </c>
    </row>
    <row r="3056" spans="1:21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2"/>
        <v>0</v>
      </c>
      <c r="P3056" s="6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>
        <v>1</v>
      </c>
      <c r="T3056" s="11">
        <f t="shared" si="286"/>
        <v>42027.624467592592</v>
      </c>
      <c r="U3056" s="11">
        <f t="shared" si="287"/>
        <v>42064.836111111108</v>
      </c>
    </row>
    <row r="3057" spans="1:21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2"/>
        <v>5.0000000000000002E-5</v>
      </c>
      <c r="P3057" s="6">
        <f t="shared" si="283"/>
        <v>1</v>
      </c>
      <c r="Q3057" t="str">
        <f t="shared" si="284"/>
        <v>theater</v>
      </c>
      <c r="R3057" t="str">
        <f t="shared" si="285"/>
        <v>spaces</v>
      </c>
      <c r="S3057">
        <v>1</v>
      </c>
      <c r="T3057" s="11">
        <f t="shared" si="286"/>
        <v>41953.749884259254</v>
      </c>
      <c r="U3057" s="11">
        <f t="shared" si="287"/>
        <v>42013.749884259254</v>
      </c>
    </row>
    <row r="3058" spans="1:21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2"/>
        <v>0</v>
      </c>
      <c r="P3058" s="6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>
        <v>1</v>
      </c>
      <c r="T3058" s="11">
        <f t="shared" si="286"/>
        <v>41851.428055555552</v>
      </c>
      <c r="U3058" s="11">
        <f t="shared" si="287"/>
        <v>41911.428055555552</v>
      </c>
    </row>
    <row r="3059" spans="1:21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2"/>
        <v>0</v>
      </c>
      <c r="P3059" s="6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>
        <v>1</v>
      </c>
      <c r="T3059" s="11">
        <f t="shared" si="286"/>
        <v>42433.442256944443</v>
      </c>
      <c r="U3059" s="11">
        <f t="shared" si="287"/>
        <v>42463.400590277779</v>
      </c>
    </row>
    <row r="3060" spans="1:21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2"/>
        <v>1.6666666666666666E-4</v>
      </c>
      <c r="P3060" s="6">
        <f t="shared" si="283"/>
        <v>1</v>
      </c>
      <c r="Q3060" t="str">
        <f t="shared" si="284"/>
        <v>theater</v>
      </c>
      <c r="R3060" t="str">
        <f t="shared" si="285"/>
        <v>spaces</v>
      </c>
      <c r="S3060">
        <v>1</v>
      </c>
      <c r="T3060" s="11">
        <f t="shared" si="286"/>
        <v>42460.165972222218</v>
      </c>
      <c r="U3060" s="11">
        <f t="shared" si="287"/>
        <v>42510.165972222218</v>
      </c>
    </row>
    <row r="3061" spans="1:21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2"/>
        <v>3.0066666666666665E-2</v>
      </c>
      <c r="P3061" s="6">
        <f t="shared" si="283"/>
        <v>41</v>
      </c>
      <c r="Q3061" t="str">
        <f t="shared" si="284"/>
        <v>theater</v>
      </c>
      <c r="R3061" t="str">
        <f t="shared" si="285"/>
        <v>spaces</v>
      </c>
      <c r="S3061">
        <v>1</v>
      </c>
      <c r="T3061" s="11">
        <f t="shared" si="286"/>
        <v>41829.727384259255</v>
      </c>
      <c r="U3061" s="11">
        <f t="shared" si="287"/>
        <v>41859.727384259255</v>
      </c>
    </row>
    <row r="3062" spans="1:21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2"/>
        <v>1.5227272727272728E-3</v>
      </c>
      <c r="P3062" s="6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>
        <v>1</v>
      </c>
      <c r="T3062" s="11">
        <f t="shared" si="286"/>
        <v>42245.066365740735</v>
      </c>
      <c r="U3062" s="11">
        <f t="shared" si="287"/>
        <v>42275.066365740735</v>
      </c>
    </row>
    <row r="3063" spans="1:21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2"/>
        <v>0</v>
      </c>
      <c r="P3063" s="6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>
        <v>1</v>
      </c>
      <c r="T3063" s="11">
        <f t="shared" si="286"/>
        <v>41834.575787037036</v>
      </c>
      <c r="U3063" s="11">
        <f t="shared" si="287"/>
        <v>41864.575787037036</v>
      </c>
    </row>
    <row r="3064" spans="1:21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2"/>
        <v>0.66839999999999999</v>
      </c>
      <c r="P3064" s="6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>
        <v>1</v>
      </c>
      <c r="T3064" s="11">
        <f t="shared" si="286"/>
        <v>42248.3274537037</v>
      </c>
      <c r="U3064" s="11">
        <f t="shared" si="287"/>
        <v>42277.541666666664</v>
      </c>
    </row>
    <row r="3065" spans="1:21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2"/>
        <v>0.19566666666666666</v>
      </c>
      <c r="P3065" s="6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>
        <v>1</v>
      </c>
      <c r="T3065" s="11">
        <f t="shared" si="286"/>
        <v>42630.714560185181</v>
      </c>
      <c r="U3065" s="11">
        <f t="shared" si="287"/>
        <v>42665.714560185181</v>
      </c>
    </row>
    <row r="3066" spans="1:21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2"/>
        <v>0.11294666666666667</v>
      </c>
      <c r="P3066" s="6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>
        <v>1</v>
      </c>
      <c r="T3066" s="11">
        <f t="shared" si="286"/>
        <v>42298.9218287037</v>
      </c>
      <c r="U3066" s="11">
        <f t="shared" si="287"/>
        <v>42330.082638888889</v>
      </c>
    </row>
    <row r="3067" spans="1:21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2"/>
        <v>4.0000000000000002E-4</v>
      </c>
      <c r="P3067" s="6">
        <f t="shared" si="283"/>
        <v>5</v>
      </c>
      <c r="Q3067" t="str">
        <f t="shared" si="284"/>
        <v>theater</v>
      </c>
      <c r="R3067" t="str">
        <f t="shared" si="285"/>
        <v>spaces</v>
      </c>
      <c r="S3067">
        <v>1</v>
      </c>
      <c r="T3067" s="11">
        <f t="shared" si="286"/>
        <v>41824.846898148149</v>
      </c>
      <c r="U3067" s="11">
        <f t="shared" si="287"/>
        <v>41849.846898148149</v>
      </c>
    </row>
    <row r="3068" spans="1:21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2"/>
        <v>0.11985714285714286</v>
      </c>
      <c r="P3068" s="6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>
        <v>1</v>
      </c>
      <c r="T3068" s="11">
        <f t="shared" si="286"/>
        <v>42531.020104166666</v>
      </c>
      <c r="U3068" s="11">
        <f t="shared" si="287"/>
        <v>42561.020104166666</v>
      </c>
    </row>
    <row r="3069" spans="1:21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2"/>
        <v>2.5000000000000001E-2</v>
      </c>
      <c r="P3069" s="6">
        <f t="shared" si="283"/>
        <v>200</v>
      </c>
      <c r="Q3069" t="str">
        <f t="shared" si="284"/>
        <v>theater</v>
      </c>
      <c r="R3069" t="str">
        <f t="shared" si="285"/>
        <v>spaces</v>
      </c>
      <c r="S3069">
        <v>1</v>
      </c>
      <c r="T3069" s="11">
        <f t="shared" si="286"/>
        <v>42226.730081018519</v>
      </c>
      <c r="U3069" s="11">
        <f t="shared" si="287"/>
        <v>42256.730081018519</v>
      </c>
    </row>
    <row r="3070" spans="1:21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2"/>
        <v>6.9999999999999999E-4</v>
      </c>
      <c r="P3070" s="6">
        <f t="shared" si="283"/>
        <v>87.5</v>
      </c>
      <c r="Q3070" t="str">
        <f t="shared" si="284"/>
        <v>theater</v>
      </c>
      <c r="R3070" t="str">
        <f t="shared" si="285"/>
        <v>spaces</v>
      </c>
      <c r="S3070">
        <v>1</v>
      </c>
      <c r="T3070" s="11">
        <f t="shared" si="286"/>
        <v>42263.483240740738</v>
      </c>
      <c r="U3070" s="11">
        <f t="shared" si="287"/>
        <v>42293.483240740738</v>
      </c>
    </row>
    <row r="3071" spans="1:21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2"/>
        <v>0.14099999999999999</v>
      </c>
      <c r="P3071" s="6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>
        <v>1</v>
      </c>
      <c r="T3071" s="11">
        <f t="shared" si="286"/>
        <v>41957.625393518516</v>
      </c>
      <c r="U3071" s="11">
        <f t="shared" si="287"/>
        <v>41987.625393518516</v>
      </c>
    </row>
    <row r="3072" spans="1:21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2"/>
        <v>3.3399999999999999E-2</v>
      </c>
      <c r="P3072" s="6">
        <f t="shared" si="283"/>
        <v>20.875</v>
      </c>
      <c r="Q3072" t="str">
        <f t="shared" si="284"/>
        <v>theater</v>
      </c>
      <c r="R3072" t="str">
        <f t="shared" si="285"/>
        <v>spaces</v>
      </c>
      <c r="S3072">
        <v>1</v>
      </c>
      <c r="T3072" s="11">
        <f t="shared" si="286"/>
        <v>42690.525104166663</v>
      </c>
      <c r="U3072" s="11">
        <f t="shared" si="287"/>
        <v>42711.525104166663</v>
      </c>
    </row>
    <row r="3073" spans="1:21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2"/>
        <v>0.59775</v>
      </c>
      <c r="P3073" s="6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>
        <v>1</v>
      </c>
      <c r="T3073" s="11">
        <f t="shared" si="286"/>
        <v>42097.524085648147</v>
      </c>
      <c r="U3073" s="11">
        <f t="shared" si="287"/>
        <v>42115.040972222218</v>
      </c>
    </row>
    <row r="3074" spans="1:21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82"/>
        <v>1.6666666666666666E-4</v>
      </c>
      <c r="P3074" s="6">
        <f t="shared" si="283"/>
        <v>1</v>
      </c>
      <c r="Q3074" t="str">
        <f t="shared" si="284"/>
        <v>theater</v>
      </c>
      <c r="R3074" t="str">
        <f t="shared" si="285"/>
        <v>spaces</v>
      </c>
      <c r="S3074">
        <v>1</v>
      </c>
      <c r="T3074" s="11">
        <f t="shared" si="286"/>
        <v>42658.482199074067</v>
      </c>
      <c r="U3074" s="11">
        <f t="shared" si="287"/>
        <v>42672.865277777775</v>
      </c>
    </row>
    <row r="3075" spans="1:21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88">E3075/D3075</f>
        <v>2.3035714285714285E-4</v>
      </c>
      <c r="P3075" s="6">
        <f t="shared" ref="P3075:P3138" si="289">E3075/L3075</f>
        <v>92.142857142857139</v>
      </c>
      <c r="Q3075" t="str">
        <f t="shared" ref="Q3075:Q3138" si="290">LEFT(N3075,FIND("/",N3075)-1)</f>
        <v>theater</v>
      </c>
      <c r="R3075" t="str">
        <f t="shared" ref="R3075:R3138" si="291">RIGHT(N3075,LEN(N3075)-FIND("/",N3075))</f>
        <v>spaces</v>
      </c>
      <c r="S3075">
        <v>1</v>
      </c>
      <c r="T3075" s="11">
        <f t="shared" ref="T3075:T3138" si="292">(((J3075/60)/60)/24)+DATE(1970,1,1)+(-5/24)</f>
        <v>42111.475694444445</v>
      </c>
      <c r="U3075" s="11">
        <f t="shared" ref="U3075:U3138" si="293">(((I3075/60)/60)/24)+DATE(1970,1,1)+(-5/24)</f>
        <v>42169.59652777778</v>
      </c>
    </row>
    <row r="3076" spans="1:21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88"/>
        <v>8.8000000000000003E-4</v>
      </c>
      <c r="P3076" s="6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>
        <v>1</v>
      </c>
      <c r="T3076" s="11">
        <f t="shared" si="292"/>
        <v>42409.362951388881</v>
      </c>
      <c r="U3076" s="11">
        <f t="shared" si="293"/>
        <v>42439.362951388881</v>
      </c>
    </row>
    <row r="3077" spans="1:21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88"/>
        <v>8.6400000000000005E-2</v>
      </c>
      <c r="P3077" s="6">
        <f t="shared" si="289"/>
        <v>64.8</v>
      </c>
      <c r="Q3077" t="str">
        <f t="shared" si="290"/>
        <v>theater</v>
      </c>
      <c r="R3077" t="str">
        <f t="shared" si="291"/>
        <v>spaces</v>
      </c>
      <c r="S3077">
        <v>1</v>
      </c>
      <c r="T3077" s="11">
        <f t="shared" si="292"/>
        <v>42550.893981481473</v>
      </c>
      <c r="U3077" s="11">
        <f t="shared" si="293"/>
        <v>42600.893981481473</v>
      </c>
    </row>
    <row r="3078" spans="1:21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88"/>
        <v>0.15060000000000001</v>
      </c>
      <c r="P3078" s="6">
        <f t="shared" si="289"/>
        <v>30.12</v>
      </c>
      <c r="Q3078" t="str">
        <f t="shared" si="290"/>
        <v>theater</v>
      </c>
      <c r="R3078" t="str">
        <f t="shared" si="291"/>
        <v>spaces</v>
      </c>
      <c r="S3078">
        <v>1</v>
      </c>
      <c r="T3078" s="11">
        <f t="shared" si="292"/>
        <v>42226.443553240737</v>
      </c>
      <c r="U3078" s="11">
        <f t="shared" si="293"/>
        <v>42286.443553240737</v>
      </c>
    </row>
    <row r="3079" spans="1:21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88"/>
        <v>4.7727272727272731E-3</v>
      </c>
      <c r="P3079" s="6">
        <f t="shared" si="289"/>
        <v>52.5</v>
      </c>
      <c r="Q3079" t="str">
        <f t="shared" si="290"/>
        <v>theater</v>
      </c>
      <c r="R3079" t="str">
        <f t="shared" si="291"/>
        <v>spaces</v>
      </c>
      <c r="S3079">
        <v>1</v>
      </c>
      <c r="T3079" s="11">
        <f t="shared" si="292"/>
        <v>42766.74858796296</v>
      </c>
      <c r="U3079" s="11">
        <f t="shared" si="293"/>
        <v>42796.74858796296</v>
      </c>
    </row>
    <row r="3080" spans="1:21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88"/>
        <v>1.1833333333333333E-3</v>
      </c>
      <c r="P3080" s="6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>
        <v>1</v>
      </c>
      <c r="T3080" s="11">
        <f t="shared" si="292"/>
        <v>42030.930497685178</v>
      </c>
      <c r="U3080" s="11">
        <f t="shared" si="293"/>
        <v>42060.930497685178</v>
      </c>
    </row>
    <row r="3081" spans="1:21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88"/>
        <v>8.4173998587352451E-3</v>
      </c>
      <c r="P3081" s="6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>
        <v>1</v>
      </c>
      <c r="T3081" s="11">
        <f t="shared" si="292"/>
        <v>42055.50503472222</v>
      </c>
      <c r="U3081" s="11">
        <f t="shared" si="293"/>
        <v>42085.463368055549</v>
      </c>
    </row>
    <row r="3082" spans="1:21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88"/>
        <v>1.8799999999999999E-4</v>
      </c>
      <c r="P3082" s="6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>
        <v>1</v>
      </c>
      <c r="T3082" s="11">
        <f t="shared" si="292"/>
        <v>41939.8199537037</v>
      </c>
      <c r="U3082" s="11">
        <f t="shared" si="293"/>
        <v>41999.861620370364</v>
      </c>
    </row>
    <row r="3083" spans="1:21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88"/>
        <v>2.1029999999999998E-3</v>
      </c>
      <c r="P3083" s="6">
        <f t="shared" si="289"/>
        <v>420.6</v>
      </c>
      <c r="Q3083" t="str">
        <f t="shared" si="290"/>
        <v>theater</v>
      </c>
      <c r="R3083" t="str">
        <f t="shared" si="291"/>
        <v>spaces</v>
      </c>
      <c r="S3083">
        <v>1</v>
      </c>
      <c r="T3083" s="11">
        <f t="shared" si="292"/>
        <v>42236.973275462959</v>
      </c>
      <c r="U3083" s="11">
        <f t="shared" si="293"/>
        <v>42266.973275462959</v>
      </c>
    </row>
    <row r="3084" spans="1:21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88"/>
        <v>0</v>
      </c>
      <c r="P3084" s="6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>
        <v>1</v>
      </c>
      <c r="T3084" s="11">
        <f t="shared" si="292"/>
        <v>42293.714652777773</v>
      </c>
      <c r="U3084" s="11">
        <f t="shared" si="293"/>
        <v>42323.756319444445</v>
      </c>
    </row>
    <row r="3085" spans="1:21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88"/>
        <v>2.8E-3</v>
      </c>
      <c r="P3085" s="6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>
        <v>1</v>
      </c>
      <c r="T3085" s="11">
        <f t="shared" si="292"/>
        <v>41853.355069444442</v>
      </c>
      <c r="U3085" s="11">
        <f t="shared" si="293"/>
        <v>41883</v>
      </c>
    </row>
    <row r="3086" spans="1:21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88"/>
        <v>0.11579206701157921</v>
      </c>
      <c r="P3086" s="6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>
        <v>1</v>
      </c>
      <c r="T3086" s="11">
        <f t="shared" si="292"/>
        <v>42100.515405092585</v>
      </c>
      <c r="U3086" s="11">
        <f t="shared" si="293"/>
        <v>42129.574999999997</v>
      </c>
    </row>
    <row r="3087" spans="1:21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88"/>
        <v>2.4400000000000002E-2</v>
      </c>
      <c r="P3087" s="6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>
        <v>1</v>
      </c>
      <c r="T3087" s="11">
        <f t="shared" si="292"/>
        <v>42246.675451388881</v>
      </c>
      <c r="U3087" s="11">
        <f t="shared" si="293"/>
        <v>42276.675451388881</v>
      </c>
    </row>
    <row r="3088" spans="1:21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88"/>
        <v>2.5000000000000001E-3</v>
      </c>
      <c r="P3088" s="6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>
        <v>1</v>
      </c>
      <c r="T3088" s="11">
        <f t="shared" si="292"/>
        <v>42173.462488425925</v>
      </c>
      <c r="U3088" s="11">
        <f t="shared" si="293"/>
        <v>42233.462488425925</v>
      </c>
    </row>
    <row r="3089" spans="1:21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88"/>
        <v>6.2500000000000003E-3</v>
      </c>
      <c r="P3089" s="6">
        <f t="shared" si="289"/>
        <v>62.5</v>
      </c>
      <c r="Q3089" t="str">
        <f t="shared" si="290"/>
        <v>theater</v>
      </c>
      <c r="R3089" t="str">
        <f t="shared" si="291"/>
        <v>spaces</v>
      </c>
      <c r="S3089">
        <v>1</v>
      </c>
      <c r="T3089" s="11">
        <f t="shared" si="292"/>
        <v>42664.942013888889</v>
      </c>
      <c r="U3089" s="11">
        <f t="shared" si="293"/>
        <v>42724.983680555553</v>
      </c>
    </row>
    <row r="3090" spans="1:21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88"/>
        <v>1.9384615384615384E-3</v>
      </c>
      <c r="P3090" s="6">
        <f t="shared" si="289"/>
        <v>42</v>
      </c>
      <c r="Q3090" t="str">
        <f t="shared" si="290"/>
        <v>theater</v>
      </c>
      <c r="R3090" t="str">
        <f t="shared" si="291"/>
        <v>spaces</v>
      </c>
      <c r="S3090">
        <v>1</v>
      </c>
      <c r="T3090" s="11">
        <f t="shared" si="292"/>
        <v>41981.363969907405</v>
      </c>
      <c r="U3090" s="11">
        <f t="shared" si="293"/>
        <v>42012.361805555549</v>
      </c>
    </row>
    <row r="3091" spans="1:21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88"/>
        <v>0.23416000000000001</v>
      </c>
      <c r="P3091" s="6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>
        <v>1</v>
      </c>
      <c r="T3091" s="11">
        <f t="shared" si="292"/>
        <v>42528.334293981483</v>
      </c>
      <c r="U3091" s="11">
        <f t="shared" si="293"/>
        <v>42559.874305555553</v>
      </c>
    </row>
    <row r="3092" spans="1:21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88"/>
        <v>5.080888888888889E-2</v>
      </c>
      <c r="P3092" s="6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>
        <v>1</v>
      </c>
      <c r="T3092" s="11">
        <f t="shared" si="292"/>
        <v>42065.610474537032</v>
      </c>
      <c r="U3092" s="11">
        <f t="shared" si="293"/>
        <v>42125.568807870368</v>
      </c>
    </row>
    <row r="3093" spans="1:21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88"/>
        <v>0.15920000000000001</v>
      </c>
      <c r="P3093" s="6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>
        <v>1</v>
      </c>
      <c r="T3093" s="11">
        <f t="shared" si="292"/>
        <v>42566.740081018514</v>
      </c>
      <c r="U3093" s="11">
        <f t="shared" si="293"/>
        <v>42596.740081018514</v>
      </c>
    </row>
    <row r="3094" spans="1:21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88"/>
        <v>1.1831900000000001E-2</v>
      </c>
      <c r="P3094" s="6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>
        <v>1</v>
      </c>
      <c r="T3094" s="11">
        <f t="shared" si="292"/>
        <v>42255.41101851852</v>
      </c>
      <c r="U3094" s="11">
        <f t="shared" si="293"/>
        <v>42292.708333333336</v>
      </c>
    </row>
    <row r="3095" spans="1:21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88"/>
        <v>0.22750000000000001</v>
      </c>
      <c r="P3095" s="6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>
        <v>1</v>
      </c>
      <c r="T3095" s="11">
        <f t="shared" si="292"/>
        <v>41760.700706018513</v>
      </c>
      <c r="U3095" s="11">
        <f t="shared" si="293"/>
        <v>41790.957638888889</v>
      </c>
    </row>
    <row r="3096" spans="1:21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88"/>
        <v>2.5000000000000001E-4</v>
      </c>
      <c r="P3096" s="6">
        <f t="shared" si="289"/>
        <v>25</v>
      </c>
      <c r="Q3096" t="str">
        <f t="shared" si="290"/>
        <v>theater</v>
      </c>
      <c r="R3096" t="str">
        <f t="shared" si="291"/>
        <v>spaces</v>
      </c>
      <c r="S3096">
        <v>1</v>
      </c>
      <c r="T3096" s="11">
        <f t="shared" si="292"/>
        <v>42207.587453703702</v>
      </c>
      <c r="U3096" s="11">
        <f t="shared" si="293"/>
        <v>42267.587453703702</v>
      </c>
    </row>
    <row r="3097" spans="1:21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88"/>
        <v>3.351206434316354E-3</v>
      </c>
      <c r="P3097" s="6">
        <f t="shared" si="289"/>
        <v>50</v>
      </c>
      <c r="Q3097" t="str">
        <f t="shared" si="290"/>
        <v>theater</v>
      </c>
      <c r="R3097" t="str">
        <f t="shared" si="291"/>
        <v>spaces</v>
      </c>
      <c r="S3097">
        <v>1</v>
      </c>
      <c r="T3097" s="11">
        <f t="shared" si="292"/>
        <v>42522.81689814815</v>
      </c>
      <c r="U3097" s="11">
        <f t="shared" si="293"/>
        <v>42582.81689814815</v>
      </c>
    </row>
    <row r="3098" spans="1:21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88"/>
        <v>3.9750000000000001E-2</v>
      </c>
      <c r="P3098" s="6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>
        <v>1</v>
      </c>
      <c r="T3098" s="11">
        <f t="shared" si="292"/>
        <v>42114.617199074077</v>
      </c>
      <c r="U3098" s="11">
        <f t="shared" si="293"/>
        <v>42144.617199074077</v>
      </c>
    </row>
    <row r="3099" spans="1:21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88"/>
        <v>0.17150000000000001</v>
      </c>
      <c r="P3099" s="6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>
        <v>1</v>
      </c>
      <c r="T3099" s="11">
        <f t="shared" si="292"/>
        <v>42629.29515046296</v>
      </c>
      <c r="U3099" s="11">
        <f t="shared" si="293"/>
        <v>42650.374999999993</v>
      </c>
    </row>
    <row r="3100" spans="1:21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88"/>
        <v>3.608004104669061E-2</v>
      </c>
      <c r="P3100" s="6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>
        <v>1</v>
      </c>
      <c r="T3100" s="11">
        <f t="shared" si="292"/>
        <v>42359.58390046296</v>
      </c>
      <c r="U3100" s="11">
        <f t="shared" si="293"/>
        <v>42407.803472222215</v>
      </c>
    </row>
    <row r="3101" spans="1:21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88"/>
        <v>0.13900000000000001</v>
      </c>
      <c r="P3101" s="6">
        <f t="shared" si="289"/>
        <v>55.6</v>
      </c>
      <c r="Q3101" t="str">
        <f t="shared" si="290"/>
        <v>theater</v>
      </c>
      <c r="R3101" t="str">
        <f t="shared" si="291"/>
        <v>spaces</v>
      </c>
      <c r="S3101">
        <v>1</v>
      </c>
      <c r="T3101" s="11">
        <f t="shared" si="292"/>
        <v>42381.981377314813</v>
      </c>
      <c r="U3101" s="11">
        <f t="shared" si="293"/>
        <v>42411.981377314813</v>
      </c>
    </row>
    <row r="3102" spans="1:21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88"/>
        <v>0.15225</v>
      </c>
      <c r="P3102" s="6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>
        <v>1</v>
      </c>
      <c r="T3102" s="11">
        <f t="shared" si="292"/>
        <v>41902.4140625</v>
      </c>
      <c r="U3102" s="11">
        <f t="shared" si="293"/>
        <v>41932.4140625</v>
      </c>
    </row>
    <row r="3103" spans="1:21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88"/>
        <v>0.12</v>
      </c>
      <c r="P3103" s="6">
        <f t="shared" si="289"/>
        <v>25</v>
      </c>
      <c r="Q3103" t="str">
        <f t="shared" si="290"/>
        <v>theater</v>
      </c>
      <c r="R3103" t="str">
        <f t="shared" si="291"/>
        <v>spaces</v>
      </c>
      <c r="S3103">
        <v>1</v>
      </c>
      <c r="T3103" s="11">
        <f t="shared" si="292"/>
        <v>42171.175196759257</v>
      </c>
      <c r="U3103" s="11">
        <f t="shared" si="293"/>
        <v>42201.12222222222</v>
      </c>
    </row>
    <row r="3104" spans="1:21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88"/>
        <v>0.391125</v>
      </c>
      <c r="P3104" s="6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>
        <v>1</v>
      </c>
      <c r="T3104" s="11">
        <f t="shared" si="292"/>
        <v>42555.132152777776</v>
      </c>
      <c r="U3104" s="11">
        <f t="shared" si="293"/>
        <v>42605.132152777776</v>
      </c>
    </row>
    <row r="3105" spans="1:21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88"/>
        <v>2.6829268292682929E-3</v>
      </c>
      <c r="P3105" s="6">
        <f t="shared" si="289"/>
        <v>5.5</v>
      </c>
      <c r="Q3105" t="str">
        <f t="shared" si="290"/>
        <v>theater</v>
      </c>
      <c r="R3105" t="str">
        <f t="shared" si="291"/>
        <v>spaces</v>
      </c>
      <c r="S3105">
        <v>1</v>
      </c>
      <c r="T3105" s="11">
        <f t="shared" si="292"/>
        <v>42106.94798611111</v>
      </c>
      <c r="U3105" s="11">
        <f t="shared" si="293"/>
        <v>42166.94798611111</v>
      </c>
    </row>
    <row r="3106" spans="1:21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88"/>
        <v>0.29625000000000001</v>
      </c>
      <c r="P3106" s="6">
        <f t="shared" si="289"/>
        <v>237</v>
      </c>
      <c r="Q3106" t="str">
        <f t="shared" si="290"/>
        <v>theater</v>
      </c>
      <c r="R3106" t="str">
        <f t="shared" si="291"/>
        <v>spaces</v>
      </c>
      <c r="S3106">
        <v>1</v>
      </c>
      <c r="T3106" s="11">
        <f t="shared" si="292"/>
        <v>42006.70035879629</v>
      </c>
      <c r="U3106" s="11">
        <f t="shared" si="293"/>
        <v>42037.874999999993</v>
      </c>
    </row>
    <row r="3107" spans="1:21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88"/>
        <v>0.4236099230111206</v>
      </c>
      <c r="P3107" s="6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>
        <v>1</v>
      </c>
      <c r="T3107" s="11">
        <f t="shared" si="292"/>
        <v>41876.510601851849</v>
      </c>
      <c r="U3107" s="11">
        <f t="shared" si="293"/>
        <v>41931</v>
      </c>
    </row>
    <row r="3108" spans="1:21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88"/>
        <v>4.1000000000000002E-2</v>
      </c>
      <c r="P3108" s="6">
        <f t="shared" si="289"/>
        <v>10.25</v>
      </c>
      <c r="Q3108" t="str">
        <f t="shared" si="290"/>
        <v>theater</v>
      </c>
      <c r="R3108" t="str">
        <f t="shared" si="291"/>
        <v>spaces</v>
      </c>
      <c r="S3108">
        <v>1</v>
      </c>
      <c r="T3108" s="11">
        <f t="shared" si="292"/>
        <v>42241.22078703704</v>
      </c>
      <c r="U3108" s="11">
        <f t="shared" si="293"/>
        <v>42263.708333333336</v>
      </c>
    </row>
    <row r="3109" spans="1:21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88"/>
        <v>0.197625</v>
      </c>
      <c r="P3109" s="6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>
        <v>1</v>
      </c>
      <c r="T3109" s="11">
        <f t="shared" si="292"/>
        <v>42128.605914351843</v>
      </c>
      <c r="U3109" s="11">
        <f t="shared" si="293"/>
        <v>42135.605914351843</v>
      </c>
    </row>
    <row r="3110" spans="1:21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88"/>
        <v>5.1999999999999995E-4</v>
      </c>
      <c r="P3110" s="6">
        <f t="shared" si="289"/>
        <v>13</v>
      </c>
      <c r="Q3110" t="str">
        <f t="shared" si="290"/>
        <v>theater</v>
      </c>
      <c r="R3110" t="str">
        <f t="shared" si="291"/>
        <v>spaces</v>
      </c>
      <c r="S3110">
        <v>1</v>
      </c>
      <c r="T3110" s="11">
        <f t="shared" si="292"/>
        <v>42062.47215277778</v>
      </c>
      <c r="U3110" s="11">
        <f t="shared" si="293"/>
        <v>42122.430486111109</v>
      </c>
    </row>
    <row r="3111" spans="1:21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88"/>
        <v>0.25030188679245285</v>
      </c>
      <c r="P3111" s="6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>
        <v>1</v>
      </c>
      <c r="T3111" s="11">
        <f t="shared" si="292"/>
        <v>41843.916782407403</v>
      </c>
      <c r="U3111" s="11">
        <f t="shared" si="293"/>
        <v>41878.916782407403</v>
      </c>
    </row>
    <row r="3112" spans="1:21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88"/>
        <v>4.0000000000000002E-4</v>
      </c>
      <c r="P3112" s="6">
        <f t="shared" si="289"/>
        <v>10</v>
      </c>
      <c r="Q3112" t="str">
        <f t="shared" si="290"/>
        <v>theater</v>
      </c>
      <c r="R3112" t="str">
        <f t="shared" si="291"/>
        <v>spaces</v>
      </c>
      <c r="S3112">
        <v>1</v>
      </c>
      <c r="T3112" s="11">
        <f t="shared" si="292"/>
        <v>42744.823136574072</v>
      </c>
      <c r="U3112" s="11">
        <f t="shared" si="293"/>
        <v>42784.823136574072</v>
      </c>
    </row>
    <row r="3113" spans="1:21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88"/>
        <v>0.26640000000000003</v>
      </c>
      <c r="P3113" s="6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>
        <v>1</v>
      </c>
      <c r="T3113" s="11">
        <f t="shared" si="292"/>
        <v>41885.38680555555</v>
      </c>
      <c r="U3113" s="11">
        <f t="shared" si="293"/>
        <v>41916.38680555555</v>
      </c>
    </row>
    <row r="3114" spans="1:21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88"/>
        <v>4.7363636363636365E-2</v>
      </c>
      <c r="P3114" s="6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>
        <v>1</v>
      </c>
      <c r="T3114" s="11">
        <f t="shared" si="292"/>
        <v>42614.913587962961</v>
      </c>
      <c r="U3114" s="11">
        <f t="shared" si="293"/>
        <v>42674.913587962961</v>
      </c>
    </row>
    <row r="3115" spans="1:21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88"/>
        <v>4.2435339894712751E-2</v>
      </c>
      <c r="P3115" s="6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>
        <v>1</v>
      </c>
      <c r="T3115" s="11">
        <f t="shared" si="292"/>
        <v>42081.522939814815</v>
      </c>
      <c r="U3115" s="11">
        <f t="shared" si="293"/>
        <v>42111.522939814815</v>
      </c>
    </row>
    <row r="3116" spans="1:21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88"/>
        <v>0</v>
      </c>
      <c r="P3116" s="6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>
        <v>1</v>
      </c>
      <c r="T3116" s="11">
        <f t="shared" si="292"/>
        <v>41843.42418981481</v>
      </c>
      <c r="U3116" s="11">
        <f t="shared" si="293"/>
        <v>41903.42418981481</v>
      </c>
    </row>
    <row r="3117" spans="1:21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88"/>
        <v>0.03</v>
      </c>
      <c r="P3117" s="6">
        <f t="shared" si="289"/>
        <v>300</v>
      </c>
      <c r="Q3117" t="str">
        <f t="shared" si="290"/>
        <v>theater</v>
      </c>
      <c r="R3117" t="str">
        <f t="shared" si="291"/>
        <v>spaces</v>
      </c>
      <c r="S3117">
        <v>1</v>
      </c>
      <c r="T3117" s="11">
        <f t="shared" si="292"/>
        <v>42496.238738425927</v>
      </c>
      <c r="U3117" s="11">
        <f t="shared" si="293"/>
        <v>42526.238738425927</v>
      </c>
    </row>
    <row r="3118" spans="1:21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88"/>
        <v>0.57333333333333336</v>
      </c>
      <c r="P3118" s="6">
        <f t="shared" si="289"/>
        <v>43</v>
      </c>
      <c r="Q3118" t="str">
        <f t="shared" si="290"/>
        <v>theater</v>
      </c>
      <c r="R3118" t="str">
        <f t="shared" si="291"/>
        <v>spaces</v>
      </c>
      <c r="S3118">
        <v>1</v>
      </c>
      <c r="T3118" s="11">
        <f t="shared" si="292"/>
        <v>42081.30700231481</v>
      </c>
      <c r="U3118" s="11">
        <f t="shared" si="293"/>
        <v>42095.30700231481</v>
      </c>
    </row>
    <row r="3119" spans="1:21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88"/>
        <v>1E-3</v>
      </c>
      <c r="P3119" s="6">
        <f t="shared" si="289"/>
        <v>1</v>
      </c>
      <c r="Q3119" t="str">
        <f t="shared" si="290"/>
        <v>theater</v>
      </c>
      <c r="R3119" t="str">
        <f t="shared" si="291"/>
        <v>spaces</v>
      </c>
      <c r="S3119">
        <v>1</v>
      </c>
      <c r="T3119" s="11">
        <f t="shared" si="292"/>
        <v>42509.166203703695</v>
      </c>
      <c r="U3119" s="11">
        <f t="shared" si="293"/>
        <v>42517.341666666667</v>
      </c>
    </row>
    <row r="3120" spans="1:21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88"/>
        <v>3.0999999999999999E-3</v>
      </c>
      <c r="P3120" s="6">
        <f t="shared" si="289"/>
        <v>775</v>
      </c>
      <c r="Q3120" t="str">
        <f t="shared" si="290"/>
        <v>theater</v>
      </c>
      <c r="R3120" t="str">
        <f t="shared" si="291"/>
        <v>spaces</v>
      </c>
      <c r="S3120">
        <v>1</v>
      </c>
      <c r="T3120" s="11">
        <f t="shared" si="292"/>
        <v>42534.441238425927</v>
      </c>
      <c r="U3120" s="11">
        <f t="shared" si="293"/>
        <v>42553.441238425927</v>
      </c>
    </row>
    <row r="3121" spans="1:21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88"/>
        <v>5.0000000000000001E-4</v>
      </c>
      <c r="P3121" s="6">
        <f t="shared" si="289"/>
        <v>5</v>
      </c>
      <c r="Q3121" t="str">
        <f t="shared" si="290"/>
        <v>theater</v>
      </c>
      <c r="R3121" t="str">
        <f t="shared" si="291"/>
        <v>spaces</v>
      </c>
      <c r="S3121">
        <v>1</v>
      </c>
      <c r="T3121" s="11">
        <f t="shared" si="292"/>
        <v>42059.837175925924</v>
      </c>
      <c r="U3121" s="11">
        <f t="shared" si="293"/>
        <v>42089.795509259253</v>
      </c>
    </row>
    <row r="3122" spans="1:21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88"/>
        <v>9.8461538461538464E-5</v>
      </c>
      <c r="P3122" s="6">
        <f t="shared" si="289"/>
        <v>12.8</v>
      </c>
      <c r="Q3122" t="str">
        <f t="shared" si="290"/>
        <v>theater</v>
      </c>
      <c r="R3122" t="str">
        <f t="shared" si="291"/>
        <v>spaces</v>
      </c>
      <c r="S3122">
        <v>1</v>
      </c>
      <c r="T3122" s="11">
        <f t="shared" si="292"/>
        <v>42435.733749999999</v>
      </c>
      <c r="U3122" s="11">
        <f t="shared" si="293"/>
        <v>42495.692083333335</v>
      </c>
    </row>
    <row r="3123" spans="1:21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88"/>
        <v>6.6666666666666671E-3</v>
      </c>
      <c r="P3123" s="6">
        <f t="shared" si="289"/>
        <v>10</v>
      </c>
      <c r="Q3123" t="str">
        <f t="shared" si="290"/>
        <v>theater</v>
      </c>
      <c r="R3123" t="str">
        <f t="shared" si="291"/>
        <v>spaces</v>
      </c>
      <c r="S3123">
        <v>1</v>
      </c>
      <c r="T3123" s="11">
        <f t="shared" si="292"/>
        <v>41848.471469907403</v>
      </c>
      <c r="U3123" s="11">
        <f t="shared" si="293"/>
        <v>41908.471469907403</v>
      </c>
    </row>
    <row r="3124" spans="1:21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88"/>
        <v>0.58291457286432158</v>
      </c>
      <c r="P3124" s="6">
        <f t="shared" si="289"/>
        <v>58</v>
      </c>
      <c r="Q3124" t="str">
        <f t="shared" si="290"/>
        <v>theater</v>
      </c>
      <c r="R3124" t="str">
        <f t="shared" si="291"/>
        <v>spaces</v>
      </c>
      <c r="S3124">
        <v>1</v>
      </c>
      <c r="T3124" s="11">
        <f t="shared" si="292"/>
        <v>42678.723749999997</v>
      </c>
      <c r="U3124" s="11">
        <f t="shared" si="293"/>
        <v>42683.765416666669</v>
      </c>
    </row>
    <row r="3125" spans="1:21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88"/>
        <v>0.68153600000000003</v>
      </c>
      <c r="P3125" s="6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>
        <v>1</v>
      </c>
      <c r="T3125" s="11">
        <f t="shared" si="292"/>
        <v>42530.784699074073</v>
      </c>
      <c r="U3125" s="11">
        <f t="shared" si="293"/>
        <v>42560.784699074073</v>
      </c>
    </row>
    <row r="3126" spans="1:21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88"/>
        <v>3.2499999999999997E-5</v>
      </c>
      <c r="P3126" s="6">
        <f t="shared" si="289"/>
        <v>6.5</v>
      </c>
      <c r="Q3126" t="str">
        <f t="shared" si="290"/>
        <v>theater</v>
      </c>
      <c r="R3126" t="str">
        <f t="shared" si="291"/>
        <v>spaces</v>
      </c>
      <c r="S3126">
        <v>1</v>
      </c>
      <c r="T3126" s="11">
        <f t="shared" si="292"/>
        <v>41977.571770833332</v>
      </c>
      <c r="U3126" s="11">
        <f t="shared" si="293"/>
        <v>42037.571770833332</v>
      </c>
    </row>
    <row r="3127" spans="1:21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88"/>
        <v>0</v>
      </c>
      <c r="P3127" s="6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>
        <v>1</v>
      </c>
      <c r="T3127" s="11">
        <f t="shared" si="292"/>
        <v>42345.998518518514</v>
      </c>
      <c r="U3127" s="11">
        <f t="shared" si="293"/>
        <v>42375.998518518514</v>
      </c>
    </row>
    <row r="3128" spans="1:21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88"/>
        <v>4.1599999999999998E-2</v>
      </c>
      <c r="P3128" s="6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>
        <v>1</v>
      </c>
      <c r="T3128" s="11">
        <f t="shared" si="292"/>
        <v>42426.809745370374</v>
      </c>
      <c r="U3128" s="11">
        <f t="shared" si="293"/>
        <v>42456.768078703702</v>
      </c>
    </row>
    <row r="3129" spans="1:21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88"/>
        <v>0</v>
      </c>
      <c r="P3129" s="6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>
        <v>1</v>
      </c>
      <c r="T3129" s="11">
        <f t="shared" si="292"/>
        <v>42034.648483796293</v>
      </c>
      <c r="U3129" s="11">
        <f t="shared" si="293"/>
        <v>42064.648483796293</v>
      </c>
    </row>
    <row r="3130" spans="1:21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88"/>
        <v>1.0860666666666667</v>
      </c>
      <c r="P3130" s="6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>
        <v>1</v>
      </c>
      <c r="T3130" s="11">
        <f t="shared" si="292"/>
        <v>42780.617372685178</v>
      </c>
      <c r="U3130" s="11">
        <f t="shared" si="293"/>
        <v>42810.575706018521</v>
      </c>
    </row>
    <row r="3131" spans="1:21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88"/>
        <v>8.0000000000000002E-3</v>
      </c>
      <c r="P3131" s="6">
        <f t="shared" si="289"/>
        <v>10</v>
      </c>
      <c r="Q3131" t="str">
        <f t="shared" si="290"/>
        <v>theater</v>
      </c>
      <c r="R3131" t="str">
        <f t="shared" si="291"/>
        <v>plays</v>
      </c>
      <c r="S3131">
        <v>1</v>
      </c>
      <c r="T3131" s="11">
        <f t="shared" si="292"/>
        <v>42803.634479166663</v>
      </c>
      <c r="U3131" s="11">
        <f t="shared" si="293"/>
        <v>42843.592812499999</v>
      </c>
    </row>
    <row r="3132" spans="1:21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88"/>
        <v>3.7499999999999999E-2</v>
      </c>
      <c r="P3132" s="6">
        <f t="shared" si="289"/>
        <v>93.75</v>
      </c>
      <c r="Q3132" t="str">
        <f t="shared" si="290"/>
        <v>theater</v>
      </c>
      <c r="R3132" t="str">
        <f t="shared" si="291"/>
        <v>plays</v>
      </c>
      <c r="S3132">
        <v>1</v>
      </c>
      <c r="T3132" s="11">
        <f t="shared" si="292"/>
        <v>42808.431898148141</v>
      </c>
      <c r="U3132" s="11">
        <f t="shared" si="293"/>
        <v>42838.999305555553</v>
      </c>
    </row>
    <row r="3133" spans="1:21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88"/>
        <v>0.15731707317073171</v>
      </c>
      <c r="P3133" s="6">
        <f t="shared" si="289"/>
        <v>53.75</v>
      </c>
      <c r="Q3133" t="str">
        <f t="shared" si="290"/>
        <v>theater</v>
      </c>
      <c r="R3133" t="str">
        <f t="shared" si="291"/>
        <v>plays</v>
      </c>
      <c r="S3133">
        <v>1</v>
      </c>
      <c r="T3133" s="11">
        <f t="shared" si="292"/>
        <v>42803.370891203704</v>
      </c>
      <c r="U3133" s="11">
        <f t="shared" si="293"/>
        <v>42833.329224537032</v>
      </c>
    </row>
    <row r="3134" spans="1:21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88"/>
        <v>3.3333333333333332E-4</v>
      </c>
      <c r="P3134" s="6">
        <f t="shared" si="289"/>
        <v>10</v>
      </c>
      <c r="Q3134" t="str">
        <f t="shared" si="290"/>
        <v>theater</v>
      </c>
      <c r="R3134" t="str">
        <f t="shared" si="291"/>
        <v>plays</v>
      </c>
      <c r="S3134">
        <v>1</v>
      </c>
      <c r="T3134" s="11">
        <f t="shared" si="292"/>
        <v>42786.141898148147</v>
      </c>
      <c r="U3134" s="11">
        <f t="shared" si="293"/>
        <v>42846.100231481476</v>
      </c>
    </row>
    <row r="3135" spans="1:21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88"/>
        <v>1.08</v>
      </c>
      <c r="P3135" s="6">
        <f t="shared" si="289"/>
        <v>33.75</v>
      </c>
      <c r="Q3135" t="str">
        <f t="shared" si="290"/>
        <v>theater</v>
      </c>
      <c r="R3135" t="str">
        <f t="shared" si="291"/>
        <v>plays</v>
      </c>
      <c r="S3135">
        <v>1</v>
      </c>
      <c r="T3135" s="11">
        <f t="shared" si="292"/>
        <v>42788.356874999998</v>
      </c>
      <c r="U3135" s="11">
        <f t="shared" si="293"/>
        <v>42818.315208333333</v>
      </c>
    </row>
    <row r="3136" spans="1:21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88"/>
        <v>0.22500000000000001</v>
      </c>
      <c r="P3136" s="6">
        <f t="shared" si="289"/>
        <v>18.75</v>
      </c>
      <c r="Q3136" t="str">
        <f t="shared" si="290"/>
        <v>theater</v>
      </c>
      <c r="R3136" t="str">
        <f t="shared" si="291"/>
        <v>plays</v>
      </c>
      <c r="S3136">
        <v>1</v>
      </c>
      <c r="T3136" s="11">
        <f t="shared" si="292"/>
        <v>42800.511793981481</v>
      </c>
      <c r="U3136" s="11">
        <f t="shared" si="293"/>
        <v>42821.470127314817</v>
      </c>
    </row>
    <row r="3137" spans="1:21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88"/>
        <v>0.20849420849420849</v>
      </c>
      <c r="P3137" s="6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>
        <v>1</v>
      </c>
      <c r="T3137" s="11">
        <f t="shared" si="292"/>
        <v>42806.943530092591</v>
      </c>
      <c r="U3137" s="11">
        <f t="shared" si="293"/>
        <v>42828.943530092591</v>
      </c>
    </row>
    <row r="3138" spans="1:21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88"/>
        <v>1.278</v>
      </c>
      <c r="P3138" s="6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>
        <v>1</v>
      </c>
      <c r="T3138" s="11">
        <f t="shared" si="292"/>
        <v>42789.25409722222</v>
      </c>
      <c r="U3138" s="11">
        <f t="shared" si="293"/>
        <v>42825.749305555553</v>
      </c>
    </row>
    <row r="3139" spans="1:21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94">E3139/D3139</f>
        <v>3.3333333333333333E-2</v>
      </c>
      <c r="P3139" s="6">
        <f t="shared" ref="P3139:P3202" si="295">E3139/L3139</f>
        <v>50</v>
      </c>
      <c r="Q3139" t="str">
        <f t="shared" ref="Q3139:Q3202" si="296">LEFT(N3139,FIND("/",N3139)-1)</f>
        <v>theater</v>
      </c>
      <c r="R3139" t="str">
        <f t="shared" ref="R3139:R3202" si="297">RIGHT(N3139,LEN(N3139)-FIND("/",N3139))</f>
        <v>plays</v>
      </c>
      <c r="S3139">
        <v>1</v>
      </c>
      <c r="T3139" s="11">
        <f t="shared" ref="T3139:T3202" si="298">(((J3139/60)/60)/24)+DATE(1970,1,1)+(-5/24)</f>
        <v>42807.676724537036</v>
      </c>
      <c r="U3139" s="11">
        <f t="shared" ref="U3139:U3202" si="299">(((I3139/60)/60)/24)+DATE(1970,1,1)+(-5/24)</f>
        <v>42858.591666666667</v>
      </c>
    </row>
    <row r="3140" spans="1:21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4"/>
        <v>0</v>
      </c>
      <c r="P3140" s="6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>
        <v>1</v>
      </c>
      <c r="T3140" s="11">
        <f t="shared" si="298"/>
        <v>42809.437581018516</v>
      </c>
      <c r="U3140" s="11">
        <f t="shared" si="299"/>
        <v>42828.437581018516</v>
      </c>
    </row>
    <row r="3141" spans="1:21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4"/>
        <v>5.3999999999999999E-2</v>
      </c>
      <c r="P3141" s="6">
        <f t="shared" si="295"/>
        <v>450</v>
      </c>
      <c r="Q3141" t="str">
        <f t="shared" si="296"/>
        <v>theater</v>
      </c>
      <c r="R3141" t="str">
        <f t="shared" si="297"/>
        <v>plays</v>
      </c>
      <c r="S3141">
        <v>1</v>
      </c>
      <c r="T3141" s="11">
        <f t="shared" si="298"/>
        <v>42785.062037037038</v>
      </c>
      <c r="U3141" s="11">
        <f t="shared" si="299"/>
        <v>42818.981249999997</v>
      </c>
    </row>
    <row r="3142" spans="1:21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4"/>
        <v>9.5999999999999992E-3</v>
      </c>
      <c r="P3142" s="6">
        <f t="shared" si="295"/>
        <v>24</v>
      </c>
      <c r="Q3142" t="str">
        <f t="shared" si="296"/>
        <v>theater</v>
      </c>
      <c r="R3142" t="str">
        <f t="shared" si="297"/>
        <v>plays</v>
      </c>
      <c r="S3142">
        <v>1</v>
      </c>
      <c r="T3142" s="11">
        <f t="shared" si="298"/>
        <v>42802.510451388887</v>
      </c>
      <c r="U3142" s="11">
        <f t="shared" si="299"/>
        <v>42832.468784722216</v>
      </c>
    </row>
    <row r="3143" spans="1:21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4"/>
        <v>0.51600000000000001</v>
      </c>
      <c r="P3143" s="6">
        <f t="shared" si="295"/>
        <v>32.25</v>
      </c>
      <c r="Q3143" t="str">
        <f t="shared" si="296"/>
        <v>theater</v>
      </c>
      <c r="R3143" t="str">
        <f t="shared" si="297"/>
        <v>plays</v>
      </c>
      <c r="S3143">
        <v>1</v>
      </c>
      <c r="T3143" s="11">
        <f t="shared" si="298"/>
        <v>42800.544999999998</v>
      </c>
      <c r="U3143" s="11">
        <f t="shared" si="299"/>
        <v>42841.624999999993</v>
      </c>
    </row>
    <row r="3144" spans="1:21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4"/>
        <v>1.6363636363636365E-2</v>
      </c>
      <c r="P3144" s="6">
        <f t="shared" si="295"/>
        <v>15</v>
      </c>
      <c r="Q3144" t="str">
        <f t="shared" si="296"/>
        <v>theater</v>
      </c>
      <c r="R3144" t="str">
        <f t="shared" si="297"/>
        <v>plays</v>
      </c>
      <c r="S3144">
        <v>1</v>
      </c>
      <c r="T3144" s="11">
        <f t="shared" si="298"/>
        <v>42783.304849537039</v>
      </c>
      <c r="U3144" s="11">
        <f t="shared" si="299"/>
        <v>42813.263182870367</v>
      </c>
    </row>
    <row r="3145" spans="1:21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4"/>
        <v>0</v>
      </c>
      <c r="P3145" s="6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>
        <v>1</v>
      </c>
      <c r="T3145" s="11">
        <f t="shared" si="298"/>
        <v>42808.149953703702</v>
      </c>
      <c r="U3145" s="11">
        <f t="shared" si="299"/>
        <v>42834.149953703702</v>
      </c>
    </row>
    <row r="3146" spans="1:21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4"/>
        <v>0.754</v>
      </c>
      <c r="P3146" s="6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>
        <v>1</v>
      </c>
      <c r="T3146" s="11">
        <f t="shared" si="298"/>
        <v>42796.329942129632</v>
      </c>
      <c r="U3146" s="11">
        <f t="shared" si="299"/>
        <v>42813.041666666664</v>
      </c>
    </row>
    <row r="3147" spans="1:21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4"/>
        <v>0</v>
      </c>
      <c r="P3147" s="6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>
        <v>1</v>
      </c>
      <c r="T3147" s="11">
        <f t="shared" si="298"/>
        <v>42761.832569444443</v>
      </c>
      <c r="U3147" s="11">
        <f t="shared" si="299"/>
        <v>42821.790902777771</v>
      </c>
    </row>
    <row r="3148" spans="1:21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4"/>
        <v>0.105</v>
      </c>
      <c r="P3148" s="6">
        <f t="shared" si="295"/>
        <v>437.5</v>
      </c>
      <c r="Q3148" t="str">
        <f t="shared" si="296"/>
        <v>theater</v>
      </c>
      <c r="R3148" t="str">
        <f t="shared" si="297"/>
        <v>plays</v>
      </c>
      <c r="S3148">
        <v>1</v>
      </c>
      <c r="T3148" s="11">
        <f t="shared" si="298"/>
        <v>42796.474143518521</v>
      </c>
      <c r="U3148" s="11">
        <f t="shared" si="299"/>
        <v>42841.432476851849</v>
      </c>
    </row>
    <row r="3149" spans="1:21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4"/>
        <v>1.1752499999999999</v>
      </c>
      <c r="P3149" s="6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>
        <v>1</v>
      </c>
      <c r="T3149" s="11">
        <f t="shared" si="298"/>
        <v>41909.761053240742</v>
      </c>
      <c r="U3149" s="11">
        <f t="shared" si="299"/>
        <v>41949.802719907406</v>
      </c>
    </row>
    <row r="3150" spans="1:21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4"/>
        <v>1.3116666666666668</v>
      </c>
      <c r="P3150" s="6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>
        <v>1</v>
      </c>
      <c r="T3150" s="11">
        <f t="shared" si="298"/>
        <v>41891.456990740735</v>
      </c>
      <c r="U3150" s="11">
        <f t="shared" si="299"/>
        <v>41912.958333333328</v>
      </c>
    </row>
    <row r="3151" spans="1:21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4"/>
        <v>1.04</v>
      </c>
      <c r="P3151" s="6">
        <f t="shared" si="295"/>
        <v>52</v>
      </c>
      <c r="Q3151" t="str">
        <f t="shared" si="296"/>
        <v>theater</v>
      </c>
      <c r="R3151" t="str">
        <f t="shared" si="297"/>
        <v>plays</v>
      </c>
      <c r="S3151">
        <v>1</v>
      </c>
      <c r="T3151" s="11">
        <f t="shared" si="298"/>
        <v>41225.809027777774</v>
      </c>
      <c r="U3151" s="11">
        <f t="shared" si="299"/>
        <v>41249.875</v>
      </c>
    </row>
    <row r="3152" spans="1:21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4"/>
        <v>1.01</v>
      </c>
      <c r="P3152" s="6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>
        <v>1</v>
      </c>
      <c r="T3152" s="11">
        <f t="shared" si="298"/>
        <v>40478.055590277778</v>
      </c>
      <c r="U3152" s="11">
        <f t="shared" si="299"/>
        <v>40567.958333333328</v>
      </c>
    </row>
    <row r="3153" spans="1:21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4"/>
        <v>1.004</v>
      </c>
      <c r="P3153" s="6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>
        <v>1</v>
      </c>
      <c r="T3153" s="11">
        <f t="shared" si="298"/>
        <v>41862.631643518514</v>
      </c>
      <c r="U3153" s="11">
        <f t="shared" si="299"/>
        <v>41892.631643518514</v>
      </c>
    </row>
    <row r="3154" spans="1:21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4"/>
        <v>1.0595454545454546</v>
      </c>
      <c r="P3154" s="6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>
        <v>1</v>
      </c>
      <c r="T3154" s="11">
        <f t="shared" si="298"/>
        <v>41550.659340277773</v>
      </c>
      <c r="U3154" s="11">
        <f t="shared" si="299"/>
        <v>41580.659340277773</v>
      </c>
    </row>
    <row r="3155" spans="1:21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4"/>
        <v>3.3558333333333334</v>
      </c>
      <c r="P3155" s="6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>
        <v>1</v>
      </c>
      <c r="T3155" s="11">
        <f t="shared" si="298"/>
        <v>40632.946030092593</v>
      </c>
      <c r="U3155" s="11">
        <f t="shared" si="299"/>
        <v>40663.999305555553</v>
      </c>
    </row>
    <row r="3156" spans="1:21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4"/>
        <v>1.1292857142857142</v>
      </c>
      <c r="P3156" s="6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>
        <v>1</v>
      </c>
      <c r="T3156" s="11">
        <f t="shared" si="298"/>
        <v>40970.667337962957</v>
      </c>
      <c r="U3156" s="11">
        <f t="shared" si="299"/>
        <v>41000.625671296293</v>
      </c>
    </row>
    <row r="3157" spans="1:21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4"/>
        <v>1.885046</v>
      </c>
      <c r="P3157" s="6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>
        <v>1</v>
      </c>
      <c r="T3157" s="11">
        <f t="shared" si="298"/>
        <v>41233.290798611109</v>
      </c>
      <c r="U3157" s="11">
        <f t="shared" si="299"/>
        <v>41263.290798611109</v>
      </c>
    </row>
    <row r="3158" spans="1:21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4"/>
        <v>1.0181818181818181</v>
      </c>
      <c r="P3158" s="6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>
        <v>1</v>
      </c>
      <c r="T3158" s="11">
        <f t="shared" si="298"/>
        <v>41026.744722222218</v>
      </c>
      <c r="U3158" s="11">
        <f t="shared" si="299"/>
        <v>41061.744722222218</v>
      </c>
    </row>
    <row r="3159" spans="1:21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4"/>
        <v>1.01</v>
      </c>
      <c r="P3159" s="6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>
        <v>1</v>
      </c>
      <c r="T3159" s="11">
        <f t="shared" si="298"/>
        <v>41829.579918981479</v>
      </c>
      <c r="U3159" s="11">
        <f t="shared" si="299"/>
        <v>41839</v>
      </c>
    </row>
    <row r="3160" spans="1:21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4"/>
        <v>1.1399999999999999</v>
      </c>
      <c r="P3160" s="6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>
        <v>1</v>
      </c>
      <c r="T3160" s="11">
        <f t="shared" si="298"/>
        <v>41447.631388888884</v>
      </c>
      <c r="U3160" s="11">
        <f t="shared" si="299"/>
        <v>41477.631388888884</v>
      </c>
    </row>
    <row r="3161" spans="1:21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4"/>
        <v>1.3348133333333334</v>
      </c>
      <c r="P3161" s="6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>
        <v>1</v>
      </c>
      <c r="T3161" s="11">
        <f t="shared" si="298"/>
        <v>40883.858344907407</v>
      </c>
      <c r="U3161" s="11">
        <f t="shared" si="299"/>
        <v>40926.75</v>
      </c>
    </row>
    <row r="3162" spans="1:21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4"/>
        <v>1.0153333333333334</v>
      </c>
      <c r="P3162" s="6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>
        <v>1</v>
      </c>
      <c r="T3162" s="11">
        <f t="shared" si="298"/>
        <v>41841.056562499994</v>
      </c>
      <c r="U3162" s="11">
        <f t="shared" si="299"/>
        <v>41863.999305555553</v>
      </c>
    </row>
    <row r="3163" spans="1:21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4"/>
        <v>1.0509999999999999</v>
      </c>
      <c r="P3163" s="6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>
        <v>1</v>
      </c>
      <c r="T3163" s="11">
        <f t="shared" si="298"/>
        <v>41897.327800925923</v>
      </c>
      <c r="U3163" s="11">
        <f t="shared" si="299"/>
        <v>41927.327800925923</v>
      </c>
    </row>
    <row r="3164" spans="1:21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4"/>
        <v>1.2715000000000001</v>
      </c>
      <c r="P3164" s="6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>
        <v>1</v>
      </c>
      <c r="T3164" s="11">
        <f t="shared" si="298"/>
        <v>41799.47756944444</v>
      </c>
      <c r="U3164" s="11">
        <f t="shared" si="299"/>
        <v>41826.875</v>
      </c>
    </row>
    <row r="3165" spans="1:21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4"/>
        <v>1.1115384615384616</v>
      </c>
      <c r="P3165" s="6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>
        <v>1</v>
      </c>
      <c r="T3165" s="11">
        <f t="shared" si="298"/>
        <v>41775.545428240737</v>
      </c>
      <c r="U3165" s="11">
        <f t="shared" si="299"/>
        <v>41805.545428240737</v>
      </c>
    </row>
    <row r="3166" spans="1:21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4"/>
        <v>1.0676000000000001</v>
      </c>
      <c r="P3166" s="6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>
        <v>1</v>
      </c>
      <c r="T3166" s="11">
        <f t="shared" si="298"/>
        <v>41766.597395833334</v>
      </c>
      <c r="U3166" s="11">
        <f t="shared" si="299"/>
        <v>41799.597395833334</v>
      </c>
    </row>
    <row r="3167" spans="1:21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4"/>
        <v>1.6266666666666667</v>
      </c>
      <c r="P3167" s="6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>
        <v>1</v>
      </c>
      <c r="T3167" s="11">
        <f t="shared" si="298"/>
        <v>40643.950925925921</v>
      </c>
      <c r="U3167" s="11">
        <f t="shared" si="299"/>
        <v>40665.957638888889</v>
      </c>
    </row>
    <row r="3168" spans="1:21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4"/>
        <v>1.6022808571428573</v>
      </c>
      <c r="P3168" s="6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>
        <v>1</v>
      </c>
      <c r="T3168" s="11">
        <f t="shared" si="298"/>
        <v>41940.483252314814</v>
      </c>
      <c r="U3168" s="11">
        <f t="shared" si="299"/>
        <v>41969.124305555553</v>
      </c>
    </row>
    <row r="3169" spans="1:21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4"/>
        <v>1.1616666666666666</v>
      </c>
      <c r="P3169" s="6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>
        <v>1</v>
      </c>
      <c r="T3169" s="11">
        <f t="shared" si="298"/>
        <v>41838.967372685183</v>
      </c>
      <c r="U3169" s="11">
        <f t="shared" si="299"/>
        <v>41852.967372685183</v>
      </c>
    </row>
    <row r="3170" spans="1:21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4"/>
        <v>1.242</v>
      </c>
      <c r="P3170" s="6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>
        <v>1</v>
      </c>
      <c r="T3170" s="11">
        <f t="shared" si="298"/>
        <v>41771.897604166668</v>
      </c>
      <c r="U3170" s="11">
        <f t="shared" si="299"/>
        <v>41803.708333333328</v>
      </c>
    </row>
    <row r="3171" spans="1:21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4"/>
        <v>1.030125</v>
      </c>
      <c r="P3171" s="6">
        <f t="shared" si="295"/>
        <v>100.5</v>
      </c>
      <c r="Q3171" t="str">
        <f t="shared" si="296"/>
        <v>theater</v>
      </c>
      <c r="R3171" t="str">
        <f t="shared" si="297"/>
        <v>plays</v>
      </c>
      <c r="S3171">
        <v>1</v>
      </c>
      <c r="T3171" s="11">
        <f t="shared" si="298"/>
        <v>41591.529641203699</v>
      </c>
      <c r="U3171" s="11">
        <f t="shared" si="299"/>
        <v>41620.999305555553</v>
      </c>
    </row>
    <row r="3172" spans="1:21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4"/>
        <v>1.1225000000000001</v>
      </c>
      <c r="P3172" s="6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>
        <v>1</v>
      </c>
      <c r="T3172" s="11">
        <f t="shared" si="298"/>
        <v>41788.872037037036</v>
      </c>
      <c r="U3172" s="11">
        <f t="shared" si="299"/>
        <v>41821.958333333328</v>
      </c>
    </row>
    <row r="3173" spans="1:21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4"/>
        <v>1.0881428571428571</v>
      </c>
      <c r="P3173" s="6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>
        <v>1</v>
      </c>
      <c r="T3173" s="11">
        <f t="shared" si="298"/>
        <v>42466.399976851848</v>
      </c>
      <c r="U3173" s="11">
        <f t="shared" si="299"/>
        <v>42496.399976851848</v>
      </c>
    </row>
    <row r="3174" spans="1:21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4"/>
        <v>1.1499999999999999</v>
      </c>
      <c r="P3174" s="6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>
        <v>1</v>
      </c>
      <c r="T3174" s="11">
        <f t="shared" si="298"/>
        <v>40923.521620370368</v>
      </c>
      <c r="U3174" s="11">
        <f t="shared" si="299"/>
        <v>40953.521620370368</v>
      </c>
    </row>
    <row r="3175" spans="1:21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4"/>
        <v>1.03</v>
      </c>
      <c r="P3175" s="6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>
        <v>1</v>
      </c>
      <c r="T3175" s="11">
        <f t="shared" si="298"/>
        <v>41878.670046296291</v>
      </c>
      <c r="U3175" s="11">
        <f t="shared" si="299"/>
        <v>41908.670046296291</v>
      </c>
    </row>
    <row r="3176" spans="1:21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4"/>
        <v>1.0113333333333334</v>
      </c>
      <c r="P3176" s="6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>
        <v>1</v>
      </c>
      <c r="T3176" s="11">
        <f t="shared" si="298"/>
        <v>41862.656342592592</v>
      </c>
      <c r="U3176" s="11">
        <f t="shared" si="299"/>
        <v>41876.656342592592</v>
      </c>
    </row>
    <row r="3177" spans="1:21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4"/>
        <v>1.0955999999999999</v>
      </c>
      <c r="P3177" s="6">
        <f t="shared" si="295"/>
        <v>91.3</v>
      </c>
      <c r="Q3177" t="str">
        <f t="shared" si="296"/>
        <v>theater</v>
      </c>
      <c r="R3177" t="str">
        <f t="shared" si="297"/>
        <v>plays</v>
      </c>
      <c r="S3177">
        <v>1</v>
      </c>
      <c r="T3177" s="11">
        <f t="shared" si="298"/>
        <v>40531.678553240738</v>
      </c>
      <c r="U3177" s="11">
        <f t="shared" si="299"/>
        <v>40591.678553240738</v>
      </c>
    </row>
    <row r="3178" spans="1:21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4"/>
        <v>1.148421052631579</v>
      </c>
      <c r="P3178" s="6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>
        <v>1</v>
      </c>
      <c r="T3178" s="11">
        <f t="shared" si="298"/>
        <v>41477.722581018512</v>
      </c>
      <c r="U3178" s="11">
        <f t="shared" si="299"/>
        <v>41504.416666666664</v>
      </c>
    </row>
    <row r="3179" spans="1:21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4"/>
        <v>1.1739999999999999</v>
      </c>
      <c r="P3179" s="6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>
        <v>1</v>
      </c>
      <c r="T3179" s="11">
        <f t="shared" si="298"/>
        <v>41781.458437499998</v>
      </c>
      <c r="U3179" s="11">
        <f t="shared" si="299"/>
        <v>41811.458437499998</v>
      </c>
    </row>
    <row r="3180" spans="1:21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4"/>
        <v>1.7173333333333334</v>
      </c>
      <c r="P3180" s="6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>
        <v>1</v>
      </c>
      <c r="T3180" s="11">
        <f t="shared" si="298"/>
        <v>41806.396701388883</v>
      </c>
      <c r="U3180" s="11">
        <f t="shared" si="299"/>
        <v>41836.396701388883</v>
      </c>
    </row>
    <row r="3181" spans="1:21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4"/>
        <v>1.1416238095238094</v>
      </c>
      <c r="P3181" s="6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>
        <v>1</v>
      </c>
      <c r="T3181" s="11">
        <f t="shared" si="298"/>
        <v>41375.49387731481</v>
      </c>
      <c r="U3181" s="11">
        <f t="shared" si="299"/>
        <v>41400.49387731481</v>
      </c>
    </row>
    <row r="3182" spans="1:21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4"/>
        <v>1.1975</v>
      </c>
      <c r="P3182" s="6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>
        <v>1</v>
      </c>
      <c r="T3182" s="11">
        <f t="shared" si="298"/>
        <v>41780.204270833332</v>
      </c>
      <c r="U3182" s="11">
        <f t="shared" si="299"/>
        <v>41810.204270833332</v>
      </c>
    </row>
    <row r="3183" spans="1:21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4"/>
        <v>1.0900000000000001</v>
      </c>
      <c r="P3183" s="6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>
        <v>1</v>
      </c>
      <c r="T3183" s="11">
        <f t="shared" si="298"/>
        <v>41779.101701388885</v>
      </c>
      <c r="U3183" s="11">
        <f t="shared" si="299"/>
        <v>41805.458333333328</v>
      </c>
    </row>
    <row r="3184" spans="1:21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4"/>
        <v>1.0088571428571429</v>
      </c>
      <c r="P3184" s="6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>
        <v>1</v>
      </c>
      <c r="T3184" s="11">
        <f t="shared" si="298"/>
        <v>40883.740983796291</v>
      </c>
      <c r="U3184" s="11">
        <f t="shared" si="299"/>
        <v>40939.5</v>
      </c>
    </row>
    <row r="3185" spans="1:21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4"/>
        <v>1.0900000000000001</v>
      </c>
      <c r="P3185" s="6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>
        <v>1</v>
      </c>
      <c r="T3185" s="11">
        <f t="shared" si="298"/>
        <v>41491.586446759255</v>
      </c>
      <c r="U3185" s="11">
        <f t="shared" si="299"/>
        <v>41509.586446759255</v>
      </c>
    </row>
    <row r="3186" spans="1:21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4"/>
        <v>1.0720930232558139</v>
      </c>
      <c r="P3186" s="6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>
        <v>1</v>
      </c>
      <c r="T3186" s="11">
        <f t="shared" si="298"/>
        <v>41791.785081018512</v>
      </c>
      <c r="U3186" s="11">
        <f t="shared" si="299"/>
        <v>41821.785081018512</v>
      </c>
    </row>
    <row r="3187" spans="1:21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4"/>
        <v>1</v>
      </c>
      <c r="P3187" s="6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>
        <v>1</v>
      </c>
      <c r="T3187" s="11">
        <f t="shared" si="298"/>
        <v>41829.768993055557</v>
      </c>
      <c r="U3187" s="11">
        <f t="shared" si="299"/>
        <v>41836.768993055557</v>
      </c>
    </row>
    <row r="3188" spans="1:21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4"/>
        <v>1.0218750000000001</v>
      </c>
      <c r="P3188" s="6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>
        <v>1</v>
      </c>
      <c r="T3188" s="11">
        <f t="shared" si="298"/>
        <v>41868.715717592589</v>
      </c>
      <c r="U3188" s="11">
        <f t="shared" si="299"/>
        <v>41898.666666666664</v>
      </c>
    </row>
    <row r="3189" spans="1:21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4"/>
        <v>1.1629333333333334</v>
      </c>
      <c r="P3189" s="6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>
        <v>1</v>
      </c>
      <c r="T3189" s="11">
        <f t="shared" si="298"/>
        <v>41835.458020833328</v>
      </c>
      <c r="U3189" s="11">
        <f t="shared" si="299"/>
        <v>41855.458020833328</v>
      </c>
    </row>
    <row r="3190" spans="1:21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4"/>
        <v>0.65</v>
      </c>
      <c r="P3190" s="6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>
        <v>1</v>
      </c>
      <c r="T3190" s="11">
        <f t="shared" si="298"/>
        <v>42144.207199074073</v>
      </c>
      <c r="U3190" s="11">
        <f t="shared" si="299"/>
        <v>42165.207199074073</v>
      </c>
    </row>
    <row r="3191" spans="1:21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4"/>
        <v>0.12327272727272727</v>
      </c>
      <c r="P3191" s="6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>
        <v>1</v>
      </c>
      <c r="T3191" s="11">
        <f t="shared" si="298"/>
        <v>42118.138101851851</v>
      </c>
      <c r="U3191" s="11">
        <f t="shared" si="299"/>
        <v>42148.138101851851</v>
      </c>
    </row>
    <row r="3192" spans="1:21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4"/>
        <v>0</v>
      </c>
      <c r="P3192" s="6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>
        <v>1</v>
      </c>
      <c r="T3192" s="11">
        <f t="shared" si="298"/>
        <v>42682.942997685182</v>
      </c>
      <c r="U3192" s="11">
        <f t="shared" si="299"/>
        <v>42712.984664351847</v>
      </c>
    </row>
    <row r="3193" spans="1:21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4"/>
        <v>4.0266666666666666E-2</v>
      </c>
      <c r="P3193" s="6">
        <f t="shared" si="295"/>
        <v>37.75</v>
      </c>
      <c r="Q3193" t="str">
        <f t="shared" si="296"/>
        <v>theater</v>
      </c>
      <c r="R3193" t="str">
        <f t="shared" si="297"/>
        <v>musical</v>
      </c>
      <c r="S3193">
        <v>1</v>
      </c>
      <c r="T3193" s="11">
        <f t="shared" si="298"/>
        <v>42538.547094907401</v>
      </c>
      <c r="U3193" s="11">
        <f t="shared" si="299"/>
        <v>42598.547094907401</v>
      </c>
    </row>
    <row r="3194" spans="1:21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4"/>
        <v>1.0200000000000001E-2</v>
      </c>
      <c r="P3194" s="6">
        <f t="shared" si="295"/>
        <v>12.75</v>
      </c>
      <c r="Q3194" t="str">
        <f t="shared" si="296"/>
        <v>theater</v>
      </c>
      <c r="R3194" t="str">
        <f t="shared" si="297"/>
        <v>musical</v>
      </c>
      <c r="S3194">
        <v>1</v>
      </c>
      <c r="T3194" s="11">
        <f t="shared" si="298"/>
        <v>42018.732164351844</v>
      </c>
      <c r="U3194" s="11">
        <f t="shared" si="299"/>
        <v>42063.708333333336</v>
      </c>
    </row>
    <row r="3195" spans="1:21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4"/>
        <v>0.1174</v>
      </c>
      <c r="P3195" s="6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>
        <v>1</v>
      </c>
      <c r="T3195" s="11">
        <f t="shared" si="298"/>
        <v>42010.759907407402</v>
      </c>
      <c r="U3195" s="11">
        <f t="shared" si="299"/>
        <v>42055.759907407402</v>
      </c>
    </row>
    <row r="3196" spans="1:21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4"/>
        <v>0</v>
      </c>
      <c r="P3196" s="6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>
        <v>1</v>
      </c>
      <c r="T3196" s="11">
        <f t="shared" si="298"/>
        <v>42181.854143518511</v>
      </c>
      <c r="U3196" s="11">
        <f t="shared" si="299"/>
        <v>42211.854143518511</v>
      </c>
    </row>
    <row r="3197" spans="1:21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4"/>
        <v>0.59142857142857141</v>
      </c>
      <c r="P3197" s="6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>
        <v>1</v>
      </c>
      <c r="T3197" s="11">
        <f t="shared" si="298"/>
        <v>42017.385902777773</v>
      </c>
      <c r="U3197" s="11">
        <f t="shared" si="299"/>
        <v>42047.385902777773</v>
      </c>
    </row>
    <row r="3198" spans="1:21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4"/>
        <v>5.9999999999999995E-4</v>
      </c>
      <c r="P3198" s="6">
        <f t="shared" si="295"/>
        <v>300</v>
      </c>
      <c r="Q3198" t="str">
        <f t="shared" si="296"/>
        <v>theater</v>
      </c>
      <c r="R3198" t="str">
        <f t="shared" si="297"/>
        <v>musical</v>
      </c>
      <c r="S3198">
        <v>1</v>
      </c>
      <c r="T3198" s="11">
        <f t="shared" si="298"/>
        <v>42157.389756944445</v>
      </c>
      <c r="U3198" s="11">
        <f t="shared" si="299"/>
        <v>42217.374999999993</v>
      </c>
    </row>
    <row r="3199" spans="1:21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4"/>
        <v>0.1145</v>
      </c>
      <c r="P3199" s="6">
        <f t="shared" si="295"/>
        <v>286.25</v>
      </c>
      <c r="Q3199" t="str">
        <f t="shared" si="296"/>
        <v>theater</v>
      </c>
      <c r="R3199" t="str">
        <f t="shared" si="297"/>
        <v>musical</v>
      </c>
      <c r="S3199">
        <v>1</v>
      </c>
      <c r="T3199" s="11">
        <f t="shared" si="298"/>
        <v>42009.28493055555</v>
      </c>
      <c r="U3199" s="11">
        <f t="shared" si="299"/>
        <v>42039.28493055555</v>
      </c>
    </row>
    <row r="3200" spans="1:21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4"/>
        <v>3.6666666666666666E-3</v>
      </c>
      <c r="P3200" s="6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>
        <v>1</v>
      </c>
      <c r="T3200" s="11">
        <f t="shared" si="298"/>
        <v>42013.216168981475</v>
      </c>
      <c r="U3200" s="11">
        <f t="shared" si="299"/>
        <v>42051.216168981475</v>
      </c>
    </row>
    <row r="3201" spans="1:21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4"/>
        <v>0.52159999999999995</v>
      </c>
      <c r="P3201" s="6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>
        <v>1</v>
      </c>
      <c r="T3201" s="11">
        <f t="shared" si="298"/>
        <v>41858.553449074068</v>
      </c>
      <c r="U3201" s="11">
        <f t="shared" si="299"/>
        <v>41888.666666666664</v>
      </c>
    </row>
    <row r="3202" spans="1:21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94"/>
        <v>2.0000000000000002E-5</v>
      </c>
      <c r="P3202" s="6">
        <f t="shared" si="295"/>
        <v>1</v>
      </c>
      <c r="Q3202" t="str">
        <f t="shared" si="296"/>
        <v>theater</v>
      </c>
      <c r="R3202" t="str">
        <f t="shared" si="297"/>
        <v>musical</v>
      </c>
      <c r="S3202">
        <v>1</v>
      </c>
      <c r="T3202" s="11">
        <f t="shared" si="298"/>
        <v>42460.112280092588</v>
      </c>
      <c r="U3202" s="11">
        <f t="shared" si="299"/>
        <v>42490.023611111108</v>
      </c>
    </row>
    <row r="3203" spans="1:21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0">E3203/D3203</f>
        <v>1.2500000000000001E-2</v>
      </c>
      <c r="P3203" s="6">
        <f t="shared" ref="P3203:P3266" si="301">E3203/L3203</f>
        <v>12.5</v>
      </c>
      <c r="Q3203" t="str">
        <f t="shared" ref="Q3203:Q3266" si="302">LEFT(N3203,FIND("/",N3203)-1)</f>
        <v>theater</v>
      </c>
      <c r="R3203" t="str">
        <f t="shared" ref="R3203:R3266" si="303">RIGHT(N3203,LEN(N3203)-FIND("/",N3203))</f>
        <v>musical</v>
      </c>
      <c r="S3203">
        <v>1</v>
      </c>
      <c r="T3203" s="11">
        <f t="shared" ref="T3203:T3266" si="304">(((J3203/60)/60)/24)+DATE(1970,1,1)+(-5/24)</f>
        <v>41861.558761574073</v>
      </c>
      <c r="U3203" s="11">
        <f t="shared" ref="U3203:U3266" si="305">(((I3203/60)/60)/24)+DATE(1970,1,1)+(-5/24)</f>
        <v>41882.558761574073</v>
      </c>
    </row>
    <row r="3204" spans="1:21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0"/>
        <v>0.54520000000000002</v>
      </c>
      <c r="P3204" s="6">
        <f t="shared" si="301"/>
        <v>109.04</v>
      </c>
      <c r="Q3204" t="str">
        <f t="shared" si="302"/>
        <v>theater</v>
      </c>
      <c r="R3204" t="str">
        <f t="shared" si="303"/>
        <v>musical</v>
      </c>
      <c r="S3204">
        <v>1</v>
      </c>
      <c r="T3204" s="11">
        <f t="shared" si="304"/>
        <v>42293.645208333335</v>
      </c>
      <c r="U3204" s="11">
        <f t="shared" si="305"/>
        <v>42352.040972222218</v>
      </c>
    </row>
    <row r="3205" spans="1:21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0"/>
        <v>0.25</v>
      </c>
      <c r="P3205" s="6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>
        <v>1</v>
      </c>
      <c r="T3205" s="11">
        <f t="shared" si="304"/>
        <v>42242.780347222222</v>
      </c>
      <c r="U3205" s="11">
        <f t="shared" si="305"/>
        <v>42272.780347222222</v>
      </c>
    </row>
    <row r="3206" spans="1:21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0"/>
        <v>0</v>
      </c>
      <c r="P3206" s="6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>
        <v>1</v>
      </c>
      <c r="T3206" s="11">
        <f t="shared" si="304"/>
        <v>42172.477766203701</v>
      </c>
      <c r="U3206" s="11">
        <f t="shared" si="305"/>
        <v>42202.468055555553</v>
      </c>
    </row>
    <row r="3207" spans="1:21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0"/>
        <v>3.4125000000000003E-2</v>
      </c>
      <c r="P3207" s="6">
        <f t="shared" si="301"/>
        <v>22.75</v>
      </c>
      <c r="Q3207" t="str">
        <f t="shared" si="302"/>
        <v>theater</v>
      </c>
      <c r="R3207" t="str">
        <f t="shared" si="303"/>
        <v>musical</v>
      </c>
      <c r="S3207">
        <v>1</v>
      </c>
      <c r="T3207" s="11">
        <f t="shared" si="304"/>
        <v>42095.166342592587</v>
      </c>
      <c r="U3207" s="11">
        <f t="shared" si="305"/>
        <v>42125.166342592587</v>
      </c>
    </row>
    <row r="3208" spans="1:21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0"/>
        <v>0</v>
      </c>
      <c r="P3208" s="6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>
        <v>1</v>
      </c>
      <c r="T3208" s="11">
        <f t="shared" si="304"/>
        <v>42236.067719907405</v>
      </c>
      <c r="U3208" s="11">
        <f t="shared" si="305"/>
        <v>42266.067719907405</v>
      </c>
    </row>
    <row r="3209" spans="1:21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0"/>
        <v>0.46363636363636362</v>
      </c>
      <c r="P3209" s="6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>
        <v>1</v>
      </c>
      <c r="T3209" s="11">
        <f t="shared" si="304"/>
        <v>42057.069525462961</v>
      </c>
      <c r="U3209" s="11">
        <f t="shared" si="305"/>
        <v>42117.027858796289</v>
      </c>
    </row>
    <row r="3210" spans="1:21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0"/>
        <v>1.0349999999999999</v>
      </c>
      <c r="P3210" s="6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>
        <v>1</v>
      </c>
      <c r="T3210" s="11">
        <f t="shared" si="304"/>
        <v>41827.396724537037</v>
      </c>
      <c r="U3210" s="11">
        <f t="shared" si="305"/>
        <v>41848.396724537037</v>
      </c>
    </row>
    <row r="3211" spans="1:21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0"/>
        <v>1.1932315789473684</v>
      </c>
      <c r="P3211" s="6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>
        <v>1</v>
      </c>
      <c r="T3211" s="11">
        <f t="shared" si="304"/>
        <v>41778.428912037038</v>
      </c>
      <c r="U3211" s="11">
        <f t="shared" si="305"/>
        <v>41810.75</v>
      </c>
    </row>
    <row r="3212" spans="1:21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0"/>
        <v>1.2576666666666667</v>
      </c>
      <c r="P3212" s="6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>
        <v>1</v>
      </c>
      <c r="T3212" s="11">
        <f t="shared" si="304"/>
        <v>41013.728229166663</v>
      </c>
      <c r="U3212" s="11">
        <f t="shared" si="305"/>
        <v>41060.957638888889</v>
      </c>
    </row>
    <row r="3213" spans="1:21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0"/>
        <v>1.1974347826086957</v>
      </c>
      <c r="P3213" s="6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>
        <v>1</v>
      </c>
      <c r="T3213" s="11">
        <f t="shared" si="304"/>
        <v>41834.378240740742</v>
      </c>
      <c r="U3213" s="11">
        <f t="shared" si="305"/>
        <v>41865.875</v>
      </c>
    </row>
    <row r="3214" spans="1:21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0"/>
        <v>1.2625</v>
      </c>
      <c r="P3214" s="6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>
        <v>1</v>
      </c>
      <c r="T3214" s="11">
        <f t="shared" si="304"/>
        <v>41829.587395833332</v>
      </c>
      <c r="U3214" s="11">
        <f t="shared" si="305"/>
        <v>41859.587395833332</v>
      </c>
    </row>
    <row r="3215" spans="1:21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0"/>
        <v>1.0011666666666668</v>
      </c>
      <c r="P3215" s="6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>
        <v>1</v>
      </c>
      <c r="T3215" s="11">
        <f t="shared" si="304"/>
        <v>42171.555081018516</v>
      </c>
      <c r="U3215" s="11">
        <f t="shared" si="305"/>
        <v>42211.555081018516</v>
      </c>
    </row>
    <row r="3216" spans="1:21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0"/>
        <v>1.0213333333333334</v>
      </c>
      <c r="P3216" s="6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>
        <v>1</v>
      </c>
      <c r="T3216" s="11">
        <f t="shared" si="304"/>
        <v>42337.584178240737</v>
      </c>
      <c r="U3216" s="11">
        <f t="shared" si="305"/>
        <v>42374.788194444445</v>
      </c>
    </row>
    <row r="3217" spans="1:21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0"/>
        <v>1.0035142857142858</v>
      </c>
      <c r="P3217" s="6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>
        <v>1</v>
      </c>
      <c r="T3217" s="11">
        <f t="shared" si="304"/>
        <v>42219.456840277773</v>
      </c>
      <c r="U3217" s="11">
        <f t="shared" si="305"/>
        <v>42256.957638888889</v>
      </c>
    </row>
    <row r="3218" spans="1:21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0"/>
        <v>1.0004999999999999</v>
      </c>
      <c r="P3218" s="6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>
        <v>1</v>
      </c>
      <c r="T3218" s="11">
        <f t="shared" si="304"/>
        <v>42165.254293981481</v>
      </c>
      <c r="U3218" s="11">
        <f t="shared" si="305"/>
        <v>42196.395833333336</v>
      </c>
    </row>
    <row r="3219" spans="1:21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0"/>
        <v>1.1602222222222223</v>
      </c>
      <c r="P3219" s="6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>
        <v>1</v>
      </c>
      <c r="T3219" s="11">
        <f t="shared" si="304"/>
        <v>42648.337777777771</v>
      </c>
      <c r="U3219" s="11">
        <f t="shared" si="305"/>
        <v>42678.337777777771</v>
      </c>
    </row>
    <row r="3220" spans="1:21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0"/>
        <v>1.0209999999999999</v>
      </c>
      <c r="P3220" s="6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>
        <v>1</v>
      </c>
      <c r="T3220" s="11">
        <f t="shared" si="304"/>
        <v>41970.793819444443</v>
      </c>
      <c r="U3220" s="11">
        <f t="shared" si="305"/>
        <v>42003.791666666664</v>
      </c>
    </row>
    <row r="3221" spans="1:21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0"/>
        <v>1.0011000000000001</v>
      </c>
      <c r="P3221" s="6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>
        <v>1</v>
      </c>
      <c r="T3221" s="11">
        <f t="shared" si="304"/>
        <v>42050.77484953704</v>
      </c>
      <c r="U3221" s="11">
        <f t="shared" si="305"/>
        <v>42085.733182870368</v>
      </c>
    </row>
    <row r="3222" spans="1:21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0"/>
        <v>1.0084</v>
      </c>
      <c r="P3222" s="6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>
        <v>1</v>
      </c>
      <c r="T3222" s="11">
        <f t="shared" si="304"/>
        <v>42772.625046296293</v>
      </c>
      <c r="U3222" s="11">
        <f t="shared" si="305"/>
        <v>42806.666666666664</v>
      </c>
    </row>
    <row r="3223" spans="1:21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0"/>
        <v>1.0342499999999999</v>
      </c>
      <c r="P3223" s="6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>
        <v>1</v>
      </c>
      <c r="T3223" s="11">
        <f t="shared" si="304"/>
        <v>42155.488460648143</v>
      </c>
      <c r="U3223" s="11">
        <f t="shared" si="305"/>
        <v>42190.488460648143</v>
      </c>
    </row>
    <row r="3224" spans="1:21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0"/>
        <v>1.248</v>
      </c>
      <c r="P3224" s="6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>
        <v>1</v>
      </c>
      <c r="T3224" s="11">
        <f t="shared" si="304"/>
        <v>42270.373807870368</v>
      </c>
      <c r="U3224" s="11">
        <f t="shared" si="305"/>
        <v>42301.686805555553</v>
      </c>
    </row>
    <row r="3225" spans="1:21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0"/>
        <v>1.0951612903225807</v>
      </c>
      <c r="P3225" s="6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>
        <v>1</v>
      </c>
      <c r="T3225" s="11">
        <f t="shared" si="304"/>
        <v>42206.62703703704</v>
      </c>
      <c r="U3225" s="11">
        <f t="shared" si="305"/>
        <v>42236.62703703704</v>
      </c>
    </row>
    <row r="3226" spans="1:21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0"/>
        <v>1.0203333333333333</v>
      </c>
      <c r="P3226" s="6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>
        <v>1</v>
      </c>
      <c r="T3226" s="11">
        <f t="shared" si="304"/>
        <v>42697.642511574071</v>
      </c>
      <c r="U3226" s="11">
        <f t="shared" si="305"/>
        <v>42744.999999999993</v>
      </c>
    </row>
    <row r="3227" spans="1:21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0"/>
        <v>1.0235000000000001</v>
      </c>
      <c r="P3227" s="6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>
        <v>1</v>
      </c>
      <c r="T3227" s="11">
        <f t="shared" si="304"/>
        <v>42503.351134259261</v>
      </c>
      <c r="U3227" s="11">
        <f t="shared" si="305"/>
        <v>42524.666666666664</v>
      </c>
    </row>
    <row r="3228" spans="1:21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0"/>
        <v>1.0416666666666667</v>
      </c>
      <c r="P3228" s="6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>
        <v>1</v>
      </c>
      <c r="T3228" s="11">
        <f t="shared" si="304"/>
        <v>42277.375138888885</v>
      </c>
      <c r="U3228" s="11">
        <f t="shared" si="305"/>
        <v>42307.375138888885</v>
      </c>
    </row>
    <row r="3229" spans="1:21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0"/>
        <v>1.25</v>
      </c>
      <c r="P3229" s="6">
        <f t="shared" si="301"/>
        <v>50</v>
      </c>
      <c r="Q3229" t="str">
        <f t="shared" si="302"/>
        <v>theater</v>
      </c>
      <c r="R3229" t="str">
        <f t="shared" si="303"/>
        <v>plays</v>
      </c>
      <c r="S3229">
        <v>1</v>
      </c>
      <c r="T3229" s="11">
        <f t="shared" si="304"/>
        <v>42722.674027777779</v>
      </c>
      <c r="U3229" s="11">
        <f t="shared" si="305"/>
        <v>42752.674027777779</v>
      </c>
    </row>
    <row r="3230" spans="1:21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0"/>
        <v>1.0234285714285714</v>
      </c>
      <c r="P3230" s="6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>
        <v>1</v>
      </c>
      <c r="T3230" s="11">
        <f t="shared" si="304"/>
        <v>42323.500972222224</v>
      </c>
      <c r="U3230" s="11">
        <f t="shared" si="305"/>
        <v>42354.999305555553</v>
      </c>
    </row>
    <row r="3231" spans="1:21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0"/>
        <v>1.0786500000000001</v>
      </c>
      <c r="P3231" s="6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>
        <v>1</v>
      </c>
      <c r="T3231" s="11">
        <f t="shared" si="304"/>
        <v>41933.083310185182</v>
      </c>
      <c r="U3231" s="11">
        <f t="shared" si="305"/>
        <v>41963.124976851854</v>
      </c>
    </row>
    <row r="3232" spans="1:21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0"/>
        <v>1.0988461538461538</v>
      </c>
      <c r="P3232" s="6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>
        <v>1</v>
      </c>
      <c r="T3232" s="11">
        <f t="shared" si="304"/>
        <v>41897.959791666668</v>
      </c>
      <c r="U3232" s="11">
        <f t="shared" si="305"/>
        <v>41912.957638888889</v>
      </c>
    </row>
    <row r="3233" spans="1:21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0"/>
        <v>1.61</v>
      </c>
      <c r="P3233" s="6">
        <f t="shared" si="301"/>
        <v>57.5</v>
      </c>
      <c r="Q3233" t="str">
        <f t="shared" si="302"/>
        <v>theater</v>
      </c>
      <c r="R3233" t="str">
        <f t="shared" si="303"/>
        <v>plays</v>
      </c>
      <c r="S3233">
        <v>1</v>
      </c>
      <c r="T3233" s="11">
        <f t="shared" si="304"/>
        <v>42446.735497685186</v>
      </c>
      <c r="U3233" s="11">
        <f t="shared" si="305"/>
        <v>42476.735497685186</v>
      </c>
    </row>
    <row r="3234" spans="1:21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0"/>
        <v>1.3120000000000001</v>
      </c>
      <c r="P3234" s="6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>
        <v>1</v>
      </c>
      <c r="T3234" s="11">
        <f t="shared" si="304"/>
        <v>42463.605520833335</v>
      </c>
      <c r="U3234" s="11">
        <f t="shared" si="305"/>
        <v>42493.957638888889</v>
      </c>
    </row>
    <row r="3235" spans="1:21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0"/>
        <v>1.1879999999999999</v>
      </c>
      <c r="P3235" s="6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>
        <v>1</v>
      </c>
      <c r="T3235" s="11">
        <f t="shared" si="304"/>
        <v>42766.596701388888</v>
      </c>
      <c r="U3235" s="11">
        <f t="shared" si="305"/>
        <v>42796.596701388888</v>
      </c>
    </row>
    <row r="3236" spans="1:21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0"/>
        <v>1.0039275000000001</v>
      </c>
      <c r="P3236" s="6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>
        <v>1</v>
      </c>
      <c r="T3236" s="11">
        <f t="shared" si="304"/>
        <v>42734.581111111103</v>
      </c>
      <c r="U3236" s="11">
        <f t="shared" si="305"/>
        <v>42767.771527777775</v>
      </c>
    </row>
    <row r="3237" spans="1:21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0"/>
        <v>1.0320666666666667</v>
      </c>
      <c r="P3237" s="6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>
        <v>1</v>
      </c>
      <c r="T3237" s="11">
        <f t="shared" si="304"/>
        <v>42522.139479166661</v>
      </c>
      <c r="U3237" s="11">
        <f t="shared" si="305"/>
        <v>42552.139479166661</v>
      </c>
    </row>
    <row r="3238" spans="1:21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0"/>
        <v>1.006</v>
      </c>
      <c r="P3238" s="6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>
        <v>1</v>
      </c>
      <c r="T3238" s="11">
        <f t="shared" si="304"/>
        <v>42702.708715277775</v>
      </c>
      <c r="U3238" s="11">
        <f t="shared" si="305"/>
        <v>42732.708715277775</v>
      </c>
    </row>
    <row r="3239" spans="1:21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0"/>
        <v>1.0078754285714286</v>
      </c>
      <c r="P3239" s="6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>
        <v>1</v>
      </c>
      <c r="T3239" s="11">
        <f t="shared" si="304"/>
        <v>42252.266018518516</v>
      </c>
      <c r="U3239" s="11">
        <f t="shared" si="305"/>
        <v>42275.957638888889</v>
      </c>
    </row>
    <row r="3240" spans="1:21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0"/>
        <v>1.1232142857142857</v>
      </c>
      <c r="P3240" s="6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>
        <v>1</v>
      </c>
      <c r="T3240" s="11">
        <f t="shared" si="304"/>
        <v>42156.302060185182</v>
      </c>
      <c r="U3240" s="11">
        <f t="shared" si="305"/>
        <v>42186.302060185182</v>
      </c>
    </row>
    <row r="3241" spans="1:21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0"/>
        <v>1.0591914022517912</v>
      </c>
      <c r="P3241" s="6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>
        <v>1</v>
      </c>
      <c r="T3241" s="11">
        <f t="shared" si="304"/>
        <v>42277.880706018514</v>
      </c>
      <c r="U3241" s="11">
        <f t="shared" si="305"/>
        <v>42302.790972222218</v>
      </c>
    </row>
    <row r="3242" spans="1:21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0"/>
        <v>1.0056666666666667</v>
      </c>
      <c r="P3242" s="6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>
        <v>1</v>
      </c>
      <c r="T3242" s="11">
        <f t="shared" si="304"/>
        <v>42754.485509259255</v>
      </c>
      <c r="U3242" s="11">
        <f t="shared" si="305"/>
        <v>42782.749999999993</v>
      </c>
    </row>
    <row r="3243" spans="1:21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0"/>
        <v>1.1530588235294117</v>
      </c>
      <c r="P3243" s="6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>
        <v>1</v>
      </c>
      <c r="T3243" s="11">
        <f t="shared" si="304"/>
        <v>41893.116550925923</v>
      </c>
      <c r="U3243" s="11">
        <f t="shared" si="305"/>
        <v>41926.082638888889</v>
      </c>
    </row>
    <row r="3244" spans="1:21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0"/>
        <v>1.273042</v>
      </c>
      <c r="P3244" s="6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>
        <v>1</v>
      </c>
      <c r="T3244" s="11">
        <f t="shared" si="304"/>
        <v>41871.547361111108</v>
      </c>
      <c r="U3244" s="11">
        <f t="shared" si="305"/>
        <v>41901.547361111108</v>
      </c>
    </row>
    <row r="3245" spans="1:21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0"/>
        <v>1.028375</v>
      </c>
      <c r="P3245" s="6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>
        <v>1</v>
      </c>
      <c r="T3245" s="11">
        <f t="shared" si="304"/>
        <v>42261.888449074067</v>
      </c>
      <c r="U3245" s="11">
        <f t="shared" si="305"/>
        <v>42285.791666666664</v>
      </c>
    </row>
    <row r="3246" spans="1:21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0"/>
        <v>1.0293749999999999</v>
      </c>
      <c r="P3246" s="6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>
        <v>1</v>
      </c>
      <c r="T3246" s="11">
        <f t="shared" si="304"/>
        <v>42675.485902777778</v>
      </c>
      <c r="U3246" s="11">
        <f t="shared" si="305"/>
        <v>42705.527569444443</v>
      </c>
    </row>
    <row r="3247" spans="1:21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0"/>
        <v>1.043047619047619</v>
      </c>
      <c r="P3247" s="6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>
        <v>1</v>
      </c>
      <c r="T3247" s="11">
        <f t="shared" si="304"/>
        <v>42135.391874999994</v>
      </c>
      <c r="U3247" s="11">
        <f t="shared" si="305"/>
        <v>42166.874999999993</v>
      </c>
    </row>
    <row r="3248" spans="1:21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0"/>
        <v>1.1122000000000001</v>
      </c>
      <c r="P3248" s="6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>
        <v>1</v>
      </c>
      <c r="T3248" s="11">
        <f t="shared" si="304"/>
        <v>42230.263888888883</v>
      </c>
      <c r="U3248" s="11">
        <f t="shared" si="305"/>
        <v>42258.957638888889</v>
      </c>
    </row>
    <row r="3249" spans="1:21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0"/>
        <v>1.0586</v>
      </c>
      <c r="P3249" s="6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>
        <v>1</v>
      </c>
      <c r="T3249" s="11">
        <f t="shared" si="304"/>
        <v>42167.22583333333</v>
      </c>
      <c r="U3249" s="11">
        <f t="shared" si="305"/>
        <v>42197.22583333333</v>
      </c>
    </row>
    <row r="3250" spans="1:21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0"/>
        <v>1.0079166666666666</v>
      </c>
      <c r="P3250" s="6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>
        <v>1</v>
      </c>
      <c r="T3250" s="11">
        <f t="shared" si="304"/>
        <v>42068.68005787037</v>
      </c>
      <c r="U3250" s="11">
        <f t="shared" si="305"/>
        <v>42098.638391203705</v>
      </c>
    </row>
    <row r="3251" spans="1:21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0"/>
        <v>1.0492727272727274</v>
      </c>
      <c r="P3251" s="6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>
        <v>1</v>
      </c>
      <c r="T3251" s="11">
        <f t="shared" si="304"/>
        <v>42145.538356481477</v>
      </c>
      <c r="U3251" s="11">
        <f t="shared" si="305"/>
        <v>42175.538356481477</v>
      </c>
    </row>
    <row r="3252" spans="1:21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0"/>
        <v>1.01552</v>
      </c>
      <c r="P3252" s="6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>
        <v>1</v>
      </c>
      <c r="T3252" s="11">
        <f t="shared" si="304"/>
        <v>41918.533842592587</v>
      </c>
      <c r="U3252" s="11">
        <f t="shared" si="305"/>
        <v>41948.575509259259</v>
      </c>
    </row>
    <row r="3253" spans="1:21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0"/>
        <v>1.1073333333333333</v>
      </c>
      <c r="P3253" s="6">
        <f t="shared" si="301"/>
        <v>83.05</v>
      </c>
      <c r="Q3253" t="str">
        <f t="shared" si="302"/>
        <v>theater</v>
      </c>
      <c r="R3253" t="str">
        <f t="shared" si="303"/>
        <v>plays</v>
      </c>
      <c r="S3253">
        <v>1</v>
      </c>
      <c r="T3253" s="11">
        <f t="shared" si="304"/>
        <v>42146.52275462963</v>
      </c>
      <c r="U3253" s="11">
        <f t="shared" si="305"/>
        <v>42176.52275462963</v>
      </c>
    </row>
    <row r="3254" spans="1:21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0"/>
        <v>1.2782222222222221</v>
      </c>
      <c r="P3254" s="6">
        <f t="shared" si="301"/>
        <v>57.52</v>
      </c>
      <c r="Q3254" t="str">
        <f t="shared" si="302"/>
        <v>theater</v>
      </c>
      <c r="R3254" t="str">
        <f t="shared" si="303"/>
        <v>plays</v>
      </c>
      <c r="S3254">
        <v>1</v>
      </c>
      <c r="T3254" s="11">
        <f t="shared" si="304"/>
        <v>42590.264351851853</v>
      </c>
      <c r="U3254" s="11">
        <f t="shared" si="305"/>
        <v>42620.264351851853</v>
      </c>
    </row>
    <row r="3255" spans="1:21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0"/>
        <v>1.0182500000000001</v>
      </c>
      <c r="P3255" s="6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>
        <v>1</v>
      </c>
      <c r="T3255" s="11">
        <f t="shared" si="304"/>
        <v>42602.368379629632</v>
      </c>
      <c r="U3255" s="11">
        <f t="shared" si="305"/>
        <v>42620.947916666664</v>
      </c>
    </row>
    <row r="3256" spans="1:21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0"/>
        <v>1.012576923076923</v>
      </c>
      <c r="P3256" s="6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>
        <v>1</v>
      </c>
      <c r="T3256" s="11">
        <f t="shared" si="304"/>
        <v>42058.877418981479</v>
      </c>
      <c r="U3256" s="11">
        <f t="shared" si="305"/>
        <v>42088.835752314808</v>
      </c>
    </row>
    <row r="3257" spans="1:21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0"/>
        <v>1.75</v>
      </c>
      <c r="P3257" s="6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>
        <v>1</v>
      </c>
      <c r="T3257" s="11">
        <f t="shared" si="304"/>
        <v>41889.559895833328</v>
      </c>
      <c r="U3257" s="11">
        <f t="shared" si="305"/>
        <v>41919.559895833328</v>
      </c>
    </row>
    <row r="3258" spans="1:21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0"/>
        <v>1.2806</v>
      </c>
      <c r="P3258" s="6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>
        <v>1</v>
      </c>
      <c r="T3258" s="11">
        <f t="shared" si="304"/>
        <v>42144.365474537037</v>
      </c>
      <c r="U3258" s="11">
        <f t="shared" si="305"/>
        <v>42165.957638888889</v>
      </c>
    </row>
    <row r="3259" spans="1:21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0"/>
        <v>1.0629949999999999</v>
      </c>
      <c r="P3259" s="6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>
        <v>1</v>
      </c>
      <c r="T3259" s="11">
        <f t="shared" si="304"/>
        <v>42758.351296296292</v>
      </c>
      <c r="U3259" s="11">
        <f t="shared" si="305"/>
        <v>42788.351296296292</v>
      </c>
    </row>
    <row r="3260" spans="1:21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0"/>
        <v>1.052142857142857</v>
      </c>
      <c r="P3260" s="6">
        <f t="shared" si="301"/>
        <v>98.2</v>
      </c>
      <c r="Q3260" t="str">
        <f t="shared" si="302"/>
        <v>theater</v>
      </c>
      <c r="R3260" t="str">
        <f t="shared" si="303"/>
        <v>plays</v>
      </c>
      <c r="S3260">
        <v>1</v>
      </c>
      <c r="T3260" s="11">
        <f t="shared" si="304"/>
        <v>41982.678946759253</v>
      </c>
      <c r="U3260" s="11">
        <f t="shared" si="305"/>
        <v>42012.678946759253</v>
      </c>
    </row>
    <row r="3261" spans="1:21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0"/>
        <v>1.0616782608695652</v>
      </c>
      <c r="P3261" s="6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>
        <v>1</v>
      </c>
      <c r="T3261" s="11">
        <f t="shared" si="304"/>
        <v>42614.552604166667</v>
      </c>
      <c r="U3261" s="11">
        <f t="shared" si="305"/>
        <v>42643.957638888889</v>
      </c>
    </row>
    <row r="3262" spans="1:21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0"/>
        <v>1.0924</v>
      </c>
      <c r="P3262" s="6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>
        <v>1</v>
      </c>
      <c r="T3262" s="11">
        <f t="shared" si="304"/>
        <v>42303.464328703696</v>
      </c>
      <c r="U3262" s="11">
        <f t="shared" si="305"/>
        <v>42338.505995370368</v>
      </c>
    </row>
    <row r="3263" spans="1:21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0"/>
        <v>1.0045454545454546</v>
      </c>
      <c r="P3263" s="6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>
        <v>1</v>
      </c>
      <c r="T3263" s="11">
        <f t="shared" si="304"/>
        <v>42171.517083333332</v>
      </c>
      <c r="U3263" s="11">
        <f t="shared" si="305"/>
        <v>42201.517083333332</v>
      </c>
    </row>
    <row r="3264" spans="1:21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0"/>
        <v>1.0304098360655738</v>
      </c>
      <c r="P3264" s="6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>
        <v>1</v>
      </c>
      <c r="T3264" s="11">
        <f t="shared" si="304"/>
        <v>41964.107199074067</v>
      </c>
      <c r="U3264" s="11">
        <f t="shared" si="305"/>
        <v>41994.958333333336</v>
      </c>
    </row>
    <row r="3265" spans="1:21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0"/>
        <v>1.121664</v>
      </c>
      <c r="P3265" s="6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>
        <v>1</v>
      </c>
      <c r="T3265" s="11">
        <f t="shared" si="304"/>
        <v>42284.30773148148</v>
      </c>
      <c r="U3265" s="11">
        <f t="shared" si="305"/>
        <v>42307.666666666664</v>
      </c>
    </row>
    <row r="3266" spans="1:21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0"/>
        <v>1.03</v>
      </c>
      <c r="P3266" s="6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>
        <v>1</v>
      </c>
      <c r="T3266" s="11">
        <f t="shared" si="304"/>
        <v>42016.591874999998</v>
      </c>
      <c r="U3266" s="11">
        <f t="shared" si="305"/>
        <v>42032.708333333336</v>
      </c>
    </row>
    <row r="3267" spans="1:21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06">E3267/D3267</f>
        <v>1.64</v>
      </c>
      <c r="P3267" s="6">
        <f t="shared" ref="P3267:P3330" si="307">E3267/L3267</f>
        <v>70.285714285714292</v>
      </c>
      <c r="Q3267" t="str">
        <f t="shared" ref="Q3267:Q3330" si="308">LEFT(N3267,FIND("/",N3267)-1)</f>
        <v>theater</v>
      </c>
      <c r="R3267" t="str">
        <f t="shared" ref="R3267:R3330" si="309">RIGHT(N3267,LEN(N3267)-FIND("/",N3267))</f>
        <v>plays</v>
      </c>
      <c r="S3267">
        <v>1</v>
      </c>
      <c r="T3267" s="11">
        <f t="shared" ref="T3267:T3330" si="310">(((J3267/60)/60)/24)+DATE(1970,1,1)+(-5/24)</f>
        <v>42311.503645833327</v>
      </c>
      <c r="U3267" s="11">
        <f t="shared" ref="U3267:U3330" si="311">(((I3267/60)/60)/24)+DATE(1970,1,1)+(-5/24)</f>
        <v>42341.499999999993</v>
      </c>
    </row>
    <row r="3268" spans="1:21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6"/>
        <v>1.3128333333333333</v>
      </c>
      <c r="P3268" s="6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>
        <v>1</v>
      </c>
      <c r="T3268" s="11">
        <f t="shared" si="310"/>
        <v>42136.32780092593</v>
      </c>
      <c r="U3268" s="11">
        <f t="shared" si="311"/>
        <v>42167.666666666664</v>
      </c>
    </row>
    <row r="3269" spans="1:21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6"/>
        <v>1.0209999999999999</v>
      </c>
      <c r="P3269" s="6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>
        <v>1</v>
      </c>
      <c r="T3269" s="11">
        <f t="shared" si="310"/>
        <v>42172.549305555549</v>
      </c>
      <c r="U3269" s="11">
        <f t="shared" si="311"/>
        <v>42202.549305555549</v>
      </c>
    </row>
    <row r="3270" spans="1:21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6"/>
        <v>1.28</v>
      </c>
      <c r="P3270" s="6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>
        <v>1</v>
      </c>
      <c r="T3270" s="11">
        <f t="shared" si="310"/>
        <v>42590.695925925924</v>
      </c>
      <c r="U3270" s="11">
        <f t="shared" si="311"/>
        <v>42606.695925925924</v>
      </c>
    </row>
    <row r="3271" spans="1:21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6"/>
        <v>1.0149999999999999</v>
      </c>
      <c r="P3271" s="6">
        <f t="shared" si="307"/>
        <v>116</v>
      </c>
      <c r="Q3271" t="str">
        <f t="shared" si="308"/>
        <v>theater</v>
      </c>
      <c r="R3271" t="str">
        <f t="shared" si="309"/>
        <v>plays</v>
      </c>
      <c r="S3271">
        <v>1</v>
      </c>
      <c r="T3271" s="11">
        <f t="shared" si="310"/>
        <v>42137.18746527777</v>
      </c>
      <c r="U3271" s="11">
        <f t="shared" si="311"/>
        <v>42171.249999999993</v>
      </c>
    </row>
    <row r="3272" spans="1:21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6"/>
        <v>1.0166666666666666</v>
      </c>
      <c r="P3272" s="6">
        <f t="shared" si="307"/>
        <v>61</v>
      </c>
      <c r="Q3272" t="str">
        <f t="shared" si="308"/>
        <v>theater</v>
      </c>
      <c r="R3272" t="str">
        <f t="shared" si="309"/>
        <v>plays</v>
      </c>
      <c r="S3272">
        <v>1</v>
      </c>
      <c r="T3272" s="11">
        <f t="shared" si="310"/>
        <v>42167.324826388889</v>
      </c>
      <c r="U3272" s="11">
        <f t="shared" si="311"/>
        <v>42197.324826388889</v>
      </c>
    </row>
    <row r="3273" spans="1:21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6"/>
        <v>1.3</v>
      </c>
      <c r="P3273" s="6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>
        <v>1</v>
      </c>
      <c r="T3273" s="11">
        <f t="shared" si="310"/>
        <v>41915.22887731481</v>
      </c>
      <c r="U3273" s="11">
        <f t="shared" si="311"/>
        <v>41945.270543981482</v>
      </c>
    </row>
    <row r="3274" spans="1:21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6"/>
        <v>1.5443</v>
      </c>
      <c r="P3274" s="6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>
        <v>1</v>
      </c>
      <c r="T3274" s="11">
        <f t="shared" si="310"/>
        <v>42284.291770833333</v>
      </c>
      <c r="U3274" s="11">
        <f t="shared" si="311"/>
        <v>42314.333437499998</v>
      </c>
    </row>
    <row r="3275" spans="1:21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6"/>
        <v>1.0740000000000001</v>
      </c>
      <c r="P3275" s="6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>
        <v>1</v>
      </c>
      <c r="T3275" s="11">
        <f t="shared" si="310"/>
        <v>42611.5930787037</v>
      </c>
      <c r="U3275" s="11">
        <f t="shared" si="311"/>
        <v>42627.583333333336</v>
      </c>
    </row>
    <row r="3276" spans="1:21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6"/>
        <v>1.0132258064516129</v>
      </c>
      <c r="P3276" s="6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>
        <v>1</v>
      </c>
      <c r="T3276" s="11">
        <f t="shared" si="310"/>
        <v>42400.496203703697</v>
      </c>
      <c r="U3276" s="11">
        <f t="shared" si="311"/>
        <v>42444.666666666664</v>
      </c>
    </row>
    <row r="3277" spans="1:21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6"/>
        <v>1.0027777777777778</v>
      </c>
      <c r="P3277" s="6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>
        <v>1</v>
      </c>
      <c r="T3277" s="11">
        <f t="shared" si="310"/>
        <v>42017.672118055554</v>
      </c>
      <c r="U3277" s="11">
        <f t="shared" si="311"/>
        <v>42043.979166666664</v>
      </c>
    </row>
    <row r="3278" spans="1:21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6"/>
        <v>1.1684444444444444</v>
      </c>
      <c r="P3278" s="6">
        <f t="shared" si="307"/>
        <v>52.58</v>
      </c>
      <c r="Q3278" t="str">
        <f t="shared" si="308"/>
        <v>theater</v>
      </c>
      <c r="R3278" t="str">
        <f t="shared" si="309"/>
        <v>plays</v>
      </c>
      <c r="S3278">
        <v>1</v>
      </c>
      <c r="T3278" s="11">
        <f t="shared" si="310"/>
        <v>42426.741655092592</v>
      </c>
      <c r="U3278" s="11">
        <f t="shared" si="311"/>
        <v>42460.957638888889</v>
      </c>
    </row>
    <row r="3279" spans="1:21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6"/>
        <v>1.0860000000000001</v>
      </c>
      <c r="P3279" s="6">
        <f t="shared" si="307"/>
        <v>54.3</v>
      </c>
      <c r="Q3279" t="str">
        <f t="shared" si="308"/>
        <v>theater</v>
      </c>
      <c r="R3279" t="str">
        <f t="shared" si="309"/>
        <v>plays</v>
      </c>
      <c r="S3279">
        <v>1</v>
      </c>
      <c r="T3279" s="11">
        <f t="shared" si="310"/>
        <v>41931.474606481483</v>
      </c>
      <c r="U3279" s="11">
        <f t="shared" si="311"/>
        <v>41961.516273148147</v>
      </c>
    </row>
    <row r="3280" spans="1:21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6"/>
        <v>1.034</v>
      </c>
      <c r="P3280" s="6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>
        <v>1</v>
      </c>
      <c r="T3280" s="11">
        <f t="shared" si="310"/>
        <v>42124.640081018515</v>
      </c>
      <c r="U3280" s="11">
        <f t="shared" si="311"/>
        <v>42154.640081018515</v>
      </c>
    </row>
    <row r="3281" spans="1:21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6"/>
        <v>1.1427586206896552</v>
      </c>
      <c r="P3281" s="6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>
        <v>1</v>
      </c>
      <c r="T3281" s="11">
        <f t="shared" si="310"/>
        <v>42430.894201388881</v>
      </c>
      <c r="U3281" s="11">
        <f t="shared" si="311"/>
        <v>42460.852534722224</v>
      </c>
    </row>
    <row r="3282" spans="1:21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6"/>
        <v>1.03</v>
      </c>
      <c r="P3282" s="6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>
        <v>1</v>
      </c>
      <c r="T3282" s="11">
        <f t="shared" si="310"/>
        <v>42121.548587962963</v>
      </c>
      <c r="U3282" s="11">
        <f t="shared" si="311"/>
        <v>42155.999999999993</v>
      </c>
    </row>
    <row r="3283" spans="1:21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6"/>
        <v>1.216</v>
      </c>
      <c r="P3283" s="6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>
        <v>1</v>
      </c>
      <c r="T3283" s="11">
        <f t="shared" si="310"/>
        <v>42218.811400462961</v>
      </c>
      <c r="U3283" s="11">
        <f t="shared" si="311"/>
        <v>42248.811400462961</v>
      </c>
    </row>
    <row r="3284" spans="1:21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6"/>
        <v>1.026467741935484</v>
      </c>
      <c r="P3284" s="6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>
        <v>1</v>
      </c>
      <c r="T3284" s="11">
        <f t="shared" si="310"/>
        <v>42444.985972222225</v>
      </c>
      <c r="U3284" s="11">
        <f t="shared" si="311"/>
        <v>42488.985972222225</v>
      </c>
    </row>
    <row r="3285" spans="1:21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6"/>
        <v>1.0475000000000001</v>
      </c>
      <c r="P3285" s="6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>
        <v>1</v>
      </c>
      <c r="T3285" s="11">
        <f t="shared" si="310"/>
        <v>42379.535856481474</v>
      </c>
      <c r="U3285" s="11">
        <f t="shared" si="311"/>
        <v>42410.666666666664</v>
      </c>
    </row>
    <row r="3286" spans="1:21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6"/>
        <v>1.016</v>
      </c>
      <c r="P3286" s="6">
        <f t="shared" si="307"/>
        <v>203.2</v>
      </c>
      <c r="Q3286" t="str">
        <f t="shared" si="308"/>
        <v>theater</v>
      </c>
      <c r="R3286" t="str">
        <f t="shared" si="309"/>
        <v>plays</v>
      </c>
      <c r="S3286">
        <v>1</v>
      </c>
      <c r="T3286" s="11">
        <f t="shared" si="310"/>
        <v>42380.676539351851</v>
      </c>
      <c r="U3286" s="11">
        <f t="shared" si="311"/>
        <v>42398.040972222218</v>
      </c>
    </row>
    <row r="3287" spans="1:21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6"/>
        <v>1.1210242048409682</v>
      </c>
      <c r="P3287" s="6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>
        <v>1</v>
      </c>
      <c r="T3287" s="11">
        <f t="shared" si="310"/>
        <v>42762.734097222223</v>
      </c>
      <c r="U3287" s="11">
        <f t="shared" si="311"/>
        <v>42793.999999999993</v>
      </c>
    </row>
    <row r="3288" spans="1:21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6"/>
        <v>1.0176666666666667</v>
      </c>
      <c r="P3288" s="6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>
        <v>1</v>
      </c>
      <c r="T3288" s="11">
        <f t="shared" si="310"/>
        <v>42567.631736111107</v>
      </c>
      <c r="U3288" s="11">
        <f t="shared" si="311"/>
        <v>42597.631736111107</v>
      </c>
    </row>
    <row r="3289" spans="1:21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6"/>
        <v>1</v>
      </c>
      <c r="P3289" s="6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>
        <v>1</v>
      </c>
      <c r="T3289" s="11">
        <f t="shared" si="310"/>
        <v>42311.541990740741</v>
      </c>
      <c r="U3289" s="11">
        <f t="shared" si="311"/>
        <v>42336.541990740741</v>
      </c>
    </row>
    <row r="3290" spans="1:21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6"/>
        <v>1.0026489999999999</v>
      </c>
      <c r="P3290" s="6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>
        <v>1</v>
      </c>
      <c r="T3290" s="11">
        <f t="shared" si="310"/>
        <v>42505.566145833327</v>
      </c>
      <c r="U3290" s="11">
        <f t="shared" si="311"/>
        <v>42541.749999999993</v>
      </c>
    </row>
    <row r="3291" spans="1:21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6"/>
        <v>1.3304200000000002</v>
      </c>
      <c r="P3291" s="6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>
        <v>1</v>
      </c>
      <c r="T3291" s="11">
        <f t="shared" si="310"/>
        <v>42758.159745370365</v>
      </c>
      <c r="U3291" s="11">
        <f t="shared" si="311"/>
        <v>42786.159745370365</v>
      </c>
    </row>
    <row r="3292" spans="1:21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6"/>
        <v>1.212</v>
      </c>
      <c r="P3292" s="6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>
        <v>1</v>
      </c>
      <c r="T3292" s="11">
        <f t="shared" si="310"/>
        <v>42775.306608796294</v>
      </c>
      <c r="U3292" s="11">
        <f t="shared" si="311"/>
        <v>42805.306608796294</v>
      </c>
    </row>
    <row r="3293" spans="1:21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6"/>
        <v>1.1399999999999999</v>
      </c>
      <c r="P3293" s="6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>
        <v>1</v>
      </c>
      <c r="T3293" s="11">
        <f t="shared" si="310"/>
        <v>42232.494212962956</v>
      </c>
      <c r="U3293" s="11">
        <f t="shared" si="311"/>
        <v>42263.957638888889</v>
      </c>
    </row>
    <row r="3294" spans="1:21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6"/>
        <v>2.8613861386138613</v>
      </c>
      <c r="P3294" s="6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>
        <v>1</v>
      </c>
      <c r="T3294" s="11">
        <f t="shared" si="310"/>
        <v>42282.561898148146</v>
      </c>
      <c r="U3294" s="11">
        <f t="shared" si="311"/>
        <v>42342.603564814817</v>
      </c>
    </row>
    <row r="3295" spans="1:21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6"/>
        <v>1.7044444444444444</v>
      </c>
      <c r="P3295" s="6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>
        <v>1</v>
      </c>
      <c r="T3295" s="11">
        <f t="shared" si="310"/>
        <v>42768.217037037037</v>
      </c>
      <c r="U3295" s="11">
        <f t="shared" si="311"/>
        <v>42798.217037037037</v>
      </c>
    </row>
    <row r="3296" spans="1:21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6"/>
        <v>1.1833333333333333</v>
      </c>
      <c r="P3296" s="6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>
        <v>1</v>
      </c>
      <c r="T3296" s="11">
        <f t="shared" si="310"/>
        <v>42141.33280092592</v>
      </c>
      <c r="U3296" s="11">
        <f t="shared" si="311"/>
        <v>42171.33280092592</v>
      </c>
    </row>
    <row r="3297" spans="1:21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6"/>
        <v>1.0285857142857142</v>
      </c>
      <c r="P3297" s="6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>
        <v>1</v>
      </c>
      <c r="T3297" s="11">
        <f t="shared" si="310"/>
        <v>42609.234131944446</v>
      </c>
      <c r="U3297" s="11">
        <f t="shared" si="311"/>
        <v>42639.234131944446</v>
      </c>
    </row>
    <row r="3298" spans="1:21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6"/>
        <v>1.4406666666666668</v>
      </c>
      <c r="P3298" s="6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>
        <v>1</v>
      </c>
      <c r="T3298" s="11">
        <f t="shared" si="310"/>
        <v>42309.54828703704</v>
      </c>
      <c r="U3298" s="11">
        <f t="shared" si="311"/>
        <v>42330.708333333336</v>
      </c>
    </row>
    <row r="3299" spans="1:21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6"/>
        <v>1.0007272727272727</v>
      </c>
      <c r="P3299" s="6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>
        <v>1</v>
      </c>
      <c r="T3299" s="11">
        <f t="shared" si="310"/>
        <v>42193.563148148147</v>
      </c>
      <c r="U3299" s="11">
        <f t="shared" si="311"/>
        <v>42212.749305555553</v>
      </c>
    </row>
    <row r="3300" spans="1:21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6"/>
        <v>1.0173000000000001</v>
      </c>
      <c r="P3300" s="6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>
        <v>1</v>
      </c>
      <c r="T3300" s="11">
        <f t="shared" si="310"/>
        <v>42239.749629629623</v>
      </c>
      <c r="U3300" s="11">
        <f t="shared" si="311"/>
        <v>42259.791666666664</v>
      </c>
    </row>
    <row r="3301" spans="1:21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6"/>
        <v>1.1619999999999999</v>
      </c>
      <c r="P3301" s="6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>
        <v>1</v>
      </c>
      <c r="T3301" s="11">
        <f t="shared" si="310"/>
        <v>42261.709062499998</v>
      </c>
      <c r="U3301" s="11">
        <f t="shared" si="311"/>
        <v>42291.709062499998</v>
      </c>
    </row>
    <row r="3302" spans="1:21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6"/>
        <v>1.3616666666666666</v>
      </c>
      <c r="P3302" s="6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>
        <v>1</v>
      </c>
      <c r="T3302" s="11">
        <f t="shared" si="310"/>
        <v>42102.535439814812</v>
      </c>
      <c r="U3302" s="11">
        <f t="shared" si="311"/>
        <v>42123.535439814812</v>
      </c>
    </row>
    <row r="3303" spans="1:21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6"/>
        <v>1.3346666666666667</v>
      </c>
      <c r="P3303" s="6">
        <f t="shared" si="307"/>
        <v>57.2</v>
      </c>
      <c r="Q3303" t="str">
        <f t="shared" si="308"/>
        <v>theater</v>
      </c>
      <c r="R3303" t="str">
        <f t="shared" si="309"/>
        <v>plays</v>
      </c>
      <c r="S3303">
        <v>1</v>
      </c>
      <c r="T3303" s="11">
        <f t="shared" si="310"/>
        <v>42538.527500000004</v>
      </c>
      <c r="U3303" s="11">
        <f t="shared" si="311"/>
        <v>42583.082638888889</v>
      </c>
    </row>
    <row r="3304" spans="1:21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6"/>
        <v>1.0339285714285715</v>
      </c>
      <c r="P3304" s="6">
        <f t="shared" si="307"/>
        <v>173.7</v>
      </c>
      <c r="Q3304" t="str">
        <f t="shared" si="308"/>
        <v>theater</v>
      </c>
      <c r="R3304" t="str">
        <f t="shared" si="309"/>
        <v>plays</v>
      </c>
      <c r="S3304">
        <v>1</v>
      </c>
      <c r="T3304" s="11">
        <f t="shared" si="310"/>
        <v>42681.143240740734</v>
      </c>
      <c r="U3304" s="11">
        <f t="shared" si="311"/>
        <v>42711.143240740734</v>
      </c>
    </row>
    <row r="3305" spans="1:21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6"/>
        <v>1.1588888888888889</v>
      </c>
      <c r="P3305" s="6">
        <f t="shared" si="307"/>
        <v>59.6</v>
      </c>
      <c r="Q3305" t="str">
        <f t="shared" si="308"/>
        <v>theater</v>
      </c>
      <c r="R3305" t="str">
        <f t="shared" si="309"/>
        <v>plays</v>
      </c>
      <c r="S3305">
        <v>1</v>
      </c>
      <c r="T3305" s="11">
        <f t="shared" si="310"/>
        <v>42056.443101851844</v>
      </c>
      <c r="U3305" s="11">
        <f t="shared" si="311"/>
        <v>42091.401435185187</v>
      </c>
    </row>
    <row r="3306" spans="1:21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6"/>
        <v>1.0451666666666666</v>
      </c>
      <c r="P3306" s="6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>
        <v>1</v>
      </c>
      <c r="T3306" s="11">
        <f t="shared" si="310"/>
        <v>42696.41611111111</v>
      </c>
      <c r="U3306" s="11">
        <f t="shared" si="311"/>
        <v>42726.41611111111</v>
      </c>
    </row>
    <row r="3307" spans="1:21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6"/>
        <v>1.0202500000000001</v>
      </c>
      <c r="P3307" s="6">
        <f t="shared" si="307"/>
        <v>204.05</v>
      </c>
      <c r="Q3307" t="str">
        <f t="shared" si="308"/>
        <v>theater</v>
      </c>
      <c r="R3307" t="str">
        <f t="shared" si="309"/>
        <v>plays</v>
      </c>
      <c r="S3307">
        <v>1</v>
      </c>
      <c r="T3307" s="11">
        <f t="shared" si="310"/>
        <v>42186.647546296292</v>
      </c>
      <c r="U3307" s="11">
        <f t="shared" si="311"/>
        <v>42216.647546296292</v>
      </c>
    </row>
    <row r="3308" spans="1:21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6"/>
        <v>1.7533333333333334</v>
      </c>
      <c r="P3308" s="6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>
        <v>1</v>
      </c>
      <c r="T3308" s="11">
        <f t="shared" si="310"/>
        <v>42493.010902777773</v>
      </c>
      <c r="U3308" s="11">
        <f t="shared" si="311"/>
        <v>42530.916666666664</v>
      </c>
    </row>
    <row r="3309" spans="1:21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6"/>
        <v>1.0668</v>
      </c>
      <c r="P3309" s="6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>
        <v>1</v>
      </c>
      <c r="T3309" s="11">
        <f t="shared" si="310"/>
        <v>42474.848831018513</v>
      </c>
      <c r="U3309" s="11">
        <f t="shared" si="311"/>
        <v>42504.848831018513</v>
      </c>
    </row>
    <row r="3310" spans="1:21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6"/>
        <v>1.2228571428571429</v>
      </c>
      <c r="P3310" s="6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>
        <v>1</v>
      </c>
      <c r="T3310" s="11">
        <f t="shared" si="310"/>
        <v>42452.668576388889</v>
      </c>
      <c r="U3310" s="11">
        <f t="shared" si="311"/>
        <v>42473.668576388889</v>
      </c>
    </row>
    <row r="3311" spans="1:21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6"/>
        <v>1.5942857142857143</v>
      </c>
      <c r="P3311" s="6">
        <f t="shared" si="307"/>
        <v>18</v>
      </c>
      <c r="Q3311" t="str">
        <f t="shared" si="308"/>
        <v>theater</v>
      </c>
      <c r="R3311" t="str">
        <f t="shared" si="309"/>
        <v>plays</v>
      </c>
      <c r="S3311">
        <v>1</v>
      </c>
      <c r="T3311" s="11">
        <f t="shared" si="310"/>
        <v>42628.441874999997</v>
      </c>
      <c r="U3311" s="11">
        <f t="shared" si="311"/>
        <v>42659.441874999997</v>
      </c>
    </row>
    <row r="3312" spans="1:21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6"/>
        <v>1.0007692307692309</v>
      </c>
      <c r="P3312" s="6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>
        <v>1</v>
      </c>
      <c r="T3312" s="11">
        <f t="shared" si="310"/>
        <v>42253.720196759255</v>
      </c>
      <c r="U3312" s="11">
        <f t="shared" si="311"/>
        <v>42283.720196759255</v>
      </c>
    </row>
    <row r="3313" spans="1:21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6"/>
        <v>1.0984</v>
      </c>
      <c r="P3313" s="6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>
        <v>1</v>
      </c>
      <c r="T3313" s="11">
        <f t="shared" si="310"/>
        <v>42264.083449074074</v>
      </c>
      <c r="U3313" s="11">
        <f t="shared" si="311"/>
        <v>42294.083449074074</v>
      </c>
    </row>
    <row r="3314" spans="1:21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6"/>
        <v>1.0004</v>
      </c>
      <c r="P3314" s="6">
        <f t="shared" si="307"/>
        <v>61</v>
      </c>
      <c r="Q3314" t="str">
        <f t="shared" si="308"/>
        <v>theater</v>
      </c>
      <c r="R3314" t="str">
        <f t="shared" si="309"/>
        <v>plays</v>
      </c>
      <c r="S3314">
        <v>1</v>
      </c>
      <c r="T3314" s="11">
        <f t="shared" si="310"/>
        <v>42664.601226851846</v>
      </c>
      <c r="U3314" s="11">
        <f t="shared" si="311"/>
        <v>42685.708333333336</v>
      </c>
    </row>
    <row r="3315" spans="1:21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6"/>
        <v>1.1605000000000001</v>
      </c>
      <c r="P3315" s="6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>
        <v>1</v>
      </c>
      <c r="T3315" s="11">
        <f t="shared" si="310"/>
        <v>42382.036076388882</v>
      </c>
      <c r="U3315" s="11">
        <f t="shared" si="311"/>
        <v>42395.833333333336</v>
      </c>
    </row>
    <row r="3316" spans="1:21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6"/>
        <v>2.1074999999999999</v>
      </c>
      <c r="P3316" s="6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>
        <v>1</v>
      </c>
      <c r="T3316" s="11">
        <f t="shared" si="310"/>
        <v>42105.059155092589</v>
      </c>
      <c r="U3316" s="11">
        <f t="shared" si="311"/>
        <v>42132.628472222219</v>
      </c>
    </row>
    <row r="3317" spans="1:21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6"/>
        <v>1.1000000000000001</v>
      </c>
      <c r="P3317" s="6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>
        <v>1</v>
      </c>
      <c r="T3317" s="11">
        <f t="shared" si="310"/>
        <v>42466.095381944448</v>
      </c>
      <c r="U3317" s="11">
        <f t="shared" si="311"/>
        <v>42496.095381944448</v>
      </c>
    </row>
    <row r="3318" spans="1:21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6"/>
        <v>1.0008673425918038</v>
      </c>
      <c r="P3318" s="6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>
        <v>1</v>
      </c>
      <c r="T3318" s="11">
        <f t="shared" si="310"/>
        <v>41826.662905092591</v>
      </c>
      <c r="U3318" s="11">
        <f t="shared" si="311"/>
        <v>41859.370833333334</v>
      </c>
    </row>
    <row r="3319" spans="1:21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6"/>
        <v>1.0619047619047619</v>
      </c>
      <c r="P3319" s="6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>
        <v>1</v>
      </c>
      <c r="T3319" s="11">
        <f t="shared" si="310"/>
        <v>42498.831296296288</v>
      </c>
      <c r="U3319" s="11">
        <f t="shared" si="311"/>
        <v>42528.831296296288</v>
      </c>
    </row>
    <row r="3320" spans="1:21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6"/>
        <v>1.256</v>
      </c>
      <c r="P3320" s="6">
        <f t="shared" si="307"/>
        <v>78.5</v>
      </c>
      <c r="Q3320" t="str">
        <f t="shared" si="308"/>
        <v>theater</v>
      </c>
      <c r="R3320" t="str">
        <f t="shared" si="309"/>
        <v>plays</v>
      </c>
      <c r="S3320">
        <v>1</v>
      </c>
      <c r="T3320" s="11">
        <f t="shared" si="310"/>
        <v>42431.093668981477</v>
      </c>
      <c r="U3320" s="11">
        <f t="shared" si="311"/>
        <v>42470.895833333336</v>
      </c>
    </row>
    <row r="3321" spans="1:21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6"/>
        <v>1.08</v>
      </c>
      <c r="P3321" s="6">
        <f t="shared" si="307"/>
        <v>33.75</v>
      </c>
      <c r="Q3321" t="str">
        <f t="shared" si="308"/>
        <v>theater</v>
      </c>
      <c r="R3321" t="str">
        <f t="shared" si="309"/>
        <v>plays</v>
      </c>
      <c r="S3321">
        <v>1</v>
      </c>
      <c r="T3321" s="11">
        <f t="shared" si="310"/>
        <v>41990.377152777779</v>
      </c>
      <c r="U3321" s="11">
        <f t="shared" si="311"/>
        <v>42035.377152777779</v>
      </c>
    </row>
    <row r="3322" spans="1:21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6"/>
        <v>1.01</v>
      </c>
      <c r="P3322" s="6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>
        <v>1</v>
      </c>
      <c r="T3322" s="11">
        <f t="shared" si="310"/>
        <v>42512.837465277778</v>
      </c>
      <c r="U3322" s="11">
        <f t="shared" si="311"/>
        <v>42542.837465277778</v>
      </c>
    </row>
    <row r="3323" spans="1:21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6"/>
        <v>1.0740000000000001</v>
      </c>
      <c r="P3323" s="6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>
        <v>1</v>
      </c>
      <c r="T3323" s="11">
        <f t="shared" si="310"/>
        <v>41913.891956018517</v>
      </c>
      <c r="U3323" s="11">
        <f t="shared" si="311"/>
        <v>41927.957638888889</v>
      </c>
    </row>
    <row r="3324" spans="1:21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6"/>
        <v>1.0151515151515151</v>
      </c>
      <c r="P3324" s="6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>
        <v>1</v>
      </c>
      <c r="T3324" s="11">
        <f t="shared" si="310"/>
        <v>42520.802037037036</v>
      </c>
      <c r="U3324" s="11">
        <f t="shared" si="311"/>
        <v>42542.954861111109</v>
      </c>
    </row>
    <row r="3325" spans="1:21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6"/>
        <v>1.2589999999999999</v>
      </c>
      <c r="P3325" s="6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>
        <v>1</v>
      </c>
      <c r="T3325" s="11">
        <f t="shared" si="310"/>
        <v>42608.157499999994</v>
      </c>
      <c r="U3325" s="11">
        <f t="shared" si="311"/>
        <v>42638.157499999994</v>
      </c>
    </row>
    <row r="3326" spans="1:21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6"/>
        <v>1.0166666666666666</v>
      </c>
      <c r="P3326" s="6">
        <f t="shared" si="307"/>
        <v>152.5</v>
      </c>
      <c r="Q3326" t="str">
        <f t="shared" si="308"/>
        <v>theater</v>
      </c>
      <c r="R3326" t="str">
        <f t="shared" si="309"/>
        <v>plays</v>
      </c>
      <c r="S3326">
        <v>1</v>
      </c>
      <c r="T3326" s="11">
        <f t="shared" si="310"/>
        <v>42512.374884259254</v>
      </c>
      <c r="U3326" s="11">
        <f t="shared" si="311"/>
        <v>42526.374884259254</v>
      </c>
    </row>
    <row r="3327" spans="1:21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6"/>
        <v>1.125</v>
      </c>
      <c r="P3327" s="6">
        <f t="shared" si="307"/>
        <v>30</v>
      </c>
      <c r="Q3327" t="str">
        <f t="shared" si="308"/>
        <v>theater</v>
      </c>
      <c r="R3327" t="str">
        <f t="shared" si="309"/>
        <v>plays</v>
      </c>
      <c r="S3327">
        <v>1</v>
      </c>
      <c r="T3327" s="11">
        <f t="shared" si="310"/>
        <v>42064.577280092592</v>
      </c>
      <c r="U3327" s="11">
        <f t="shared" si="311"/>
        <v>42099.535613425927</v>
      </c>
    </row>
    <row r="3328" spans="1:21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6"/>
        <v>1.0137499999999999</v>
      </c>
      <c r="P3328" s="6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>
        <v>1</v>
      </c>
      <c r="T3328" s="11">
        <f t="shared" si="310"/>
        <v>42041.505844907406</v>
      </c>
      <c r="U3328" s="11">
        <f t="shared" si="311"/>
        <v>42071.464178240734</v>
      </c>
    </row>
    <row r="3329" spans="1:21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6"/>
        <v>1.0125</v>
      </c>
      <c r="P3329" s="6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>
        <v>1</v>
      </c>
      <c r="T3329" s="11">
        <f t="shared" si="310"/>
        <v>42468.166273148141</v>
      </c>
      <c r="U3329" s="11">
        <f t="shared" si="311"/>
        <v>42498.166273148141</v>
      </c>
    </row>
    <row r="3330" spans="1:21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06"/>
        <v>1.4638888888888888</v>
      </c>
      <c r="P3330" s="6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>
        <v>1</v>
      </c>
      <c r="T3330" s="11">
        <f t="shared" si="310"/>
        <v>41822.366701388884</v>
      </c>
      <c r="U3330" s="11">
        <f t="shared" si="311"/>
        <v>41824.833333333328</v>
      </c>
    </row>
    <row r="3331" spans="1:21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12">E3331/D3331</f>
        <v>1.1679999999999999</v>
      </c>
      <c r="P3331" s="6">
        <f t="shared" ref="P3331:P3394" si="313">E3331/L3331</f>
        <v>44.92307692307692</v>
      </c>
      <c r="Q3331" t="str">
        <f t="shared" ref="Q3331:Q3394" si="314">LEFT(N3331,FIND("/",N3331)-1)</f>
        <v>theater</v>
      </c>
      <c r="R3331" t="str">
        <f t="shared" ref="R3331:R3394" si="315">RIGHT(N3331,LEN(N3331)-FIND("/",N3331))</f>
        <v>plays</v>
      </c>
      <c r="S3331">
        <v>1</v>
      </c>
      <c r="T3331" s="11">
        <f t="shared" ref="T3331:T3394" si="316">(((J3331/60)/60)/24)+DATE(1970,1,1)+(-5/24)</f>
        <v>41837.114675925921</v>
      </c>
      <c r="U3331" s="11">
        <f t="shared" ref="U3331:U3394" si="317">(((I3331/60)/60)/24)+DATE(1970,1,1)+(-5/24)</f>
        <v>41847.75</v>
      </c>
    </row>
    <row r="3332" spans="1:21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2"/>
        <v>1.0626666666666666</v>
      </c>
      <c r="P3332" s="6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>
        <v>1</v>
      </c>
      <c r="T3332" s="11">
        <f t="shared" si="316"/>
        <v>42065.679027777776</v>
      </c>
      <c r="U3332" s="11">
        <f t="shared" si="317"/>
        <v>42095.637361111112</v>
      </c>
    </row>
    <row r="3333" spans="1:21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2"/>
        <v>1.0451999999999999</v>
      </c>
      <c r="P3333" s="6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>
        <v>1</v>
      </c>
      <c r="T3333" s="11">
        <f t="shared" si="316"/>
        <v>42248.48942129629</v>
      </c>
      <c r="U3333" s="11">
        <f t="shared" si="317"/>
        <v>42283.48942129629</v>
      </c>
    </row>
    <row r="3334" spans="1:21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2"/>
        <v>1</v>
      </c>
      <c r="P3334" s="6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>
        <v>1</v>
      </c>
      <c r="T3334" s="11">
        <f t="shared" si="316"/>
        <v>41809.651967592588</v>
      </c>
      <c r="U3334" s="11">
        <f t="shared" si="317"/>
        <v>41839.651967592588</v>
      </c>
    </row>
    <row r="3335" spans="1:21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2"/>
        <v>1.0457142857142858</v>
      </c>
      <c r="P3335" s="6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>
        <v>1</v>
      </c>
      <c r="T3335" s="11">
        <f t="shared" si="316"/>
        <v>42148.468518518515</v>
      </c>
      <c r="U3335" s="11">
        <f t="shared" si="317"/>
        <v>42170.468518518515</v>
      </c>
    </row>
    <row r="3336" spans="1:21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2"/>
        <v>1.3862051149573753</v>
      </c>
      <c r="P3336" s="6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>
        <v>1</v>
      </c>
      <c r="T3336" s="11">
        <f t="shared" si="316"/>
        <v>42185.312754629624</v>
      </c>
      <c r="U3336" s="11">
        <f t="shared" si="317"/>
        <v>42215.312754629624</v>
      </c>
    </row>
    <row r="3337" spans="1:21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2"/>
        <v>1.0032000000000001</v>
      </c>
      <c r="P3337" s="6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>
        <v>1</v>
      </c>
      <c r="T3337" s="11">
        <f t="shared" si="316"/>
        <v>41827.465810185182</v>
      </c>
      <c r="U3337" s="11">
        <f t="shared" si="317"/>
        <v>41854.75</v>
      </c>
    </row>
    <row r="3338" spans="1:21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2"/>
        <v>1</v>
      </c>
      <c r="P3338" s="6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>
        <v>1</v>
      </c>
      <c r="T3338" s="11">
        <f t="shared" si="316"/>
        <v>42437.190347222226</v>
      </c>
      <c r="U3338" s="11">
        <f t="shared" si="317"/>
        <v>42465.148680555554</v>
      </c>
    </row>
    <row r="3339" spans="1:21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2"/>
        <v>1.1020000000000001</v>
      </c>
      <c r="P3339" s="6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>
        <v>1</v>
      </c>
      <c r="T3339" s="11">
        <f t="shared" si="316"/>
        <v>41901.073692129627</v>
      </c>
      <c r="U3339" s="11">
        <f t="shared" si="317"/>
        <v>41922.666666666664</v>
      </c>
    </row>
    <row r="3340" spans="1:21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2"/>
        <v>1.0218</v>
      </c>
      <c r="P3340" s="6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>
        <v>1</v>
      </c>
      <c r="T3340" s="11">
        <f t="shared" si="316"/>
        <v>42769.366666666661</v>
      </c>
      <c r="U3340" s="11">
        <f t="shared" si="317"/>
        <v>42790.366666666661</v>
      </c>
    </row>
    <row r="3341" spans="1:21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2"/>
        <v>1.0435000000000001</v>
      </c>
      <c r="P3341" s="6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>
        <v>1</v>
      </c>
      <c r="T3341" s="11">
        <f t="shared" si="316"/>
        <v>42549.457384259258</v>
      </c>
      <c r="U3341" s="11">
        <f t="shared" si="317"/>
        <v>42579.457384259258</v>
      </c>
    </row>
    <row r="3342" spans="1:21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2"/>
        <v>1.3816666666666666</v>
      </c>
      <c r="P3342" s="6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>
        <v>1</v>
      </c>
      <c r="T3342" s="11">
        <f t="shared" si="316"/>
        <v>42685.765671296293</v>
      </c>
      <c r="U3342" s="11">
        <f t="shared" si="317"/>
        <v>42710.765671296293</v>
      </c>
    </row>
    <row r="3343" spans="1:21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2"/>
        <v>1</v>
      </c>
      <c r="P3343" s="6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>
        <v>1</v>
      </c>
      <c r="T3343" s="11">
        <f t="shared" si="316"/>
        <v>42510.590520833335</v>
      </c>
      <c r="U3343" s="11">
        <f t="shared" si="317"/>
        <v>42533.499999999993</v>
      </c>
    </row>
    <row r="3344" spans="1:21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2"/>
        <v>1.0166666666666666</v>
      </c>
      <c r="P3344" s="6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>
        <v>1</v>
      </c>
      <c r="T3344" s="11">
        <f t="shared" si="316"/>
        <v>42062.088078703695</v>
      </c>
      <c r="U3344" s="11">
        <f t="shared" si="317"/>
        <v>42094.999305555553</v>
      </c>
    </row>
    <row r="3345" spans="1:21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2"/>
        <v>1.7142857142857142</v>
      </c>
      <c r="P3345" s="6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>
        <v>1</v>
      </c>
      <c r="T3345" s="11">
        <f t="shared" si="316"/>
        <v>42452.708148148151</v>
      </c>
      <c r="U3345" s="11">
        <f t="shared" si="317"/>
        <v>42473.345833333333</v>
      </c>
    </row>
    <row r="3346" spans="1:21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2"/>
        <v>1.0144444444444445</v>
      </c>
      <c r="P3346" s="6">
        <f t="shared" si="313"/>
        <v>114.125</v>
      </c>
      <c r="Q3346" t="str">
        <f t="shared" si="314"/>
        <v>theater</v>
      </c>
      <c r="R3346" t="str">
        <f t="shared" si="315"/>
        <v>plays</v>
      </c>
      <c r="S3346">
        <v>1</v>
      </c>
      <c r="T3346" s="11">
        <f t="shared" si="316"/>
        <v>41850.991817129623</v>
      </c>
      <c r="U3346" s="11">
        <f t="shared" si="317"/>
        <v>41880.991817129623</v>
      </c>
    </row>
    <row r="3347" spans="1:21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2"/>
        <v>1.3</v>
      </c>
      <c r="P3347" s="6">
        <f t="shared" si="313"/>
        <v>50</v>
      </c>
      <c r="Q3347" t="str">
        <f t="shared" si="314"/>
        <v>theater</v>
      </c>
      <c r="R3347" t="str">
        <f t="shared" si="315"/>
        <v>plays</v>
      </c>
      <c r="S3347">
        <v>1</v>
      </c>
      <c r="T3347" s="11">
        <f t="shared" si="316"/>
        <v>42052.897777777776</v>
      </c>
      <c r="U3347" s="11">
        <f t="shared" si="317"/>
        <v>42111.817361111105</v>
      </c>
    </row>
    <row r="3348" spans="1:21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2"/>
        <v>1.1000000000000001</v>
      </c>
      <c r="P3348" s="6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>
        <v>1</v>
      </c>
      <c r="T3348" s="11">
        <f t="shared" si="316"/>
        <v>42053.816087962965</v>
      </c>
      <c r="U3348" s="11">
        <f t="shared" si="317"/>
        <v>42060.816087962965</v>
      </c>
    </row>
    <row r="3349" spans="1:21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2"/>
        <v>1.1944999999999999</v>
      </c>
      <c r="P3349" s="6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>
        <v>1</v>
      </c>
      <c r="T3349" s="11">
        <f t="shared" si="316"/>
        <v>42484.343217592592</v>
      </c>
      <c r="U3349" s="11">
        <f t="shared" si="317"/>
        <v>42498.666666666664</v>
      </c>
    </row>
    <row r="3350" spans="1:21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2"/>
        <v>1.002909090909091</v>
      </c>
      <c r="P3350" s="6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>
        <v>1</v>
      </c>
      <c r="T3350" s="11">
        <f t="shared" si="316"/>
        <v>42466.350462962961</v>
      </c>
      <c r="U3350" s="11">
        <f t="shared" si="317"/>
        <v>42489.957638888889</v>
      </c>
    </row>
    <row r="3351" spans="1:21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2"/>
        <v>1.534</v>
      </c>
      <c r="P3351" s="6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>
        <v>1</v>
      </c>
      <c r="T3351" s="11">
        <f t="shared" si="316"/>
        <v>42512.902453703697</v>
      </c>
      <c r="U3351" s="11">
        <f t="shared" si="317"/>
        <v>42534.499999999993</v>
      </c>
    </row>
    <row r="3352" spans="1:21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2"/>
        <v>1.0442857142857143</v>
      </c>
      <c r="P3352" s="6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>
        <v>1</v>
      </c>
      <c r="T3352" s="11">
        <f t="shared" si="316"/>
        <v>42302.493182870363</v>
      </c>
      <c r="U3352" s="11">
        <f t="shared" si="317"/>
        <v>42337.749999999993</v>
      </c>
    </row>
    <row r="3353" spans="1:21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2"/>
        <v>1.0109999999999999</v>
      </c>
      <c r="P3353" s="6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>
        <v>1</v>
      </c>
      <c r="T3353" s="11">
        <f t="shared" si="316"/>
        <v>41806.187094907407</v>
      </c>
      <c r="U3353" s="11">
        <f t="shared" si="317"/>
        <v>41843.25</v>
      </c>
    </row>
    <row r="3354" spans="1:21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2"/>
        <v>1.0751999999999999</v>
      </c>
      <c r="P3354" s="6">
        <f t="shared" si="313"/>
        <v>76.8</v>
      </c>
      <c r="Q3354" t="str">
        <f t="shared" si="314"/>
        <v>theater</v>
      </c>
      <c r="R3354" t="str">
        <f t="shared" si="315"/>
        <v>plays</v>
      </c>
      <c r="S3354">
        <v>1</v>
      </c>
      <c r="T3354" s="11">
        <f t="shared" si="316"/>
        <v>42495.784467592595</v>
      </c>
      <c r="U3354" s="11">
        <f t="shared" si="317"/>
        <v>42552.749999999993</v>
      </c>
    </row>
    <row r="3355" spans="1:21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2"/>
        <v>3.15</v>
      </c>
      <c r="P3355" s="6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>
        <v>1</v>
      </c>
      <c r="T3355" s="11">
        <f t="shared" si="316"/>
        <v>42479.223958333336</v>
      </c>
      <c r="U3355" s="11">
        <f t="shared" si="317"/>
        <v>42492.749999999993</v>
      </c>
    </row>
    <row r="3356" spans="1:21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2"/>
        <v>1.0193333333333334</v>
      </c>
      <c r="P3356" s="6">
        <f t="shared" si="313"/>
        <v>55.6</v>
      </c>
      <c r="Q3356" t="str">
        <f t="shared" si="314"/>
        <v>theater</v>
      </c>
      <c r="R3356" t="str">
        <f t="shared" si="315"/>
        <v>plays</v>
      </c>
      <c r="S3356">
        <v>1</v>
      </c>
      <c r="T3356" s="11">
        <f t="shared" si="316"/>
        <v>42270.518587962964</v>
      </c>
      <c r="U3356" s="11">
        <f t="shared" si="317"/>
        <v>42305.959027777775</v>
      </c>
    </row>
    <row r="3357" spans="1:21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2"/>
        <v>1.2628571428571429</v>
      </c>
      <c r="P3357" s="6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>
        <v>1</v>
      </c>
      <c r="T3357" s="11">
        <f t="shared" si="316"/>
        <v>42489.411192129628</v>
      </c>
      <c r="U3357" s="11">
        <f t="shared" si="317"/>
        <v>42500.261805555558</v>
      </c>
    </row>
    <row r="3358" spans="1:21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2"/>
        <v>1.014</v>
      </c>
      <c r="P3358" s="6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>
        <v>1</v>
      </c>
      <c r="T3358" s="11">
        <f t="shared" si="316"/>
        <v>42536.607314814813</v>
      </c>
      <c r="U3358" s="11">
        <f t="shared" si="317"/>
        <v>42566.607314814813</v>
      </c>
    </row>
    <row r="3359" spans="1:21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2"/>
        <v>1.01</v>
      </c>
      <c r="P3359" s="6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>
        <v>1</v>
      </c>
      <c r="T3359" s="11">
        <f t="shared" si="316"/>
        <v>41822.209606481476</v>
      </c>
      <c r="U3359" s="11">
        <f t="shared" si="317"/>
        <v>41852.209606481476</v>
      </c>
    </row>
    <row r="3360" spans="1:21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2"/>
        <v>1.0299</v>
      </c>
      <c r="P3360" s="6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>
        <v>1</v>
      </c>
      <c r="T3360" s="11">
        <f t="shared" si="316"/>
        <v>41932.102766203701</v>
      </c>
      <c r="U3360" s="11">
        <f t="shared" si="317"/>
        <v>41962.144432870373</v>
      </c>
    </row>
    <row r="3361" spans="1:21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2"/>
        <v>1.0625</v>
      </c>
      <c r="P3361" s="6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>
        <v>1</v>
      </c>
      <c r="T3361" s="11">
        <f t="shared" si="316"/>
        <v>42745.848773148151</v>
      </c>
      <c r="U3361" s="11">
        <f t="shared" si="317"/>
        <v>42790.848773148151</v>
      </c>
    </row>
    <row r="3362" spans="1:21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2"/>
        <v>1.0137777777777779</v>
      </c>
      <c r="P3362" s="6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>
        <v>1</v>
      </c>
      <c r="T3362" s="11">
        <f t="shared" si="316"/>
        <v>42696.874340277776</v>
      </c>
      <c r="U3362" s="11">
        <f t="shared" si="317"/>
        <v>42718.457638888889</v>
      </c>
    </row>
    <row r="3363" spans="1:21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2"/>
        <v>1.1346000000000001</v>
      </c>
      <c r="P3363" s="6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>
        <v>1</v>
      </c>
      <c r="T3363" s="11">
        <f t="shared" si="316"/>
        <v>41865.817013888889</v>
      </c>
      <c r="U3363" s="11">
        <f t="shared" si="317"/>
        <v>41883.457638888889</v>
      </c>
    </row>
    <row r="3364" spans="1:21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2"/>
        <v>2.1800000000000002</v>
      </c>
      <c r="P3364" s="6">
        <f t="shared" si="313"/>
        <v>54.5</v>
      </c>
      <c r="Q3364" t="str">
        <f t="shared" si="314"/>
        <v>theater</v>
      </c>
      <c r="R3364" t="str">
        <f t="shared" si="315"/>
        <v>plays</v>
      </c>
      <c r="S3364">
        <v>1</v>
      </c>
      <c r="T3364" s="11">
        <f t="shared" si="316"/>
        <v>42055.883298611108</v>
      </c>
      <c r="U3364" s="11">
        <f t="shared" si="317"/>
        <v>42069.996527777774</v>
      </c>
    </row>
    <row r="3365" spans="1:21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2"/>
        <v>1.0141935483870967</v>
      </c>
      <c r="P3365" s="6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>
        <v>1</v>
      </c>
      <c r="T3365" s="11">
        <f t="shared" si="316"/>
        <v>41851.563020833331</v>
      </c>
      <c r="U3365" s="11">
        <f t="shared" si="317"/>
        <v>41870.458333333328</v>
      </c>
    </row>
    <row r="3366" spans="1:21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2"/>
        <v>1.0593333333333332</v>
      </c>
      <c r="P3366" s="6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>
        <v>1</v>
      </c>
      <c r="T3366" s="11">
        <f t="shared" si="316"/>
        <v>42422.769085648142</v>
      </c>
      <c r="U3366" s="11">
        <f t="shared" si="317"/>
        <v>42444.666666666664</v>
      </c>
    </row>
    <row r="3367" spans="1:21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2"/>
        <v>1.04</v>
      </c>
      <c r="P3367" s="6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>
        <v>1</v>
      </c>
      <c r="T3367" s="11">
        <f t="shared" si="316"/>
        <v>42320.893425925926</v>
      </c>
      <c r="U3367" s="11">
        <f t="shared" si="317"/>
        <v>42350.893425925926</v>
      </c>
    </row>
    <row r="3368" spans="1:21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2"/>
        <v>2.21</v>
      </c>
      <c r="P3368" s="6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>
        <v>1</v>
      </c>
      <c r="T3368" s="11">
        <f t="shared" si="316"/>
        <v>42106.859224537031</v>
      </c>
      <c r="U3368" s="11">
        <f t="shared" si="317"/>
        <v>42136.859224537031</v>
      </c>
    </row>
    <row r="3369" spans="1:21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2"/>
        <v>1.1866666666666668</v>
      </c>
      <c r="P3369" s="6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>
        <v>1</v>
      </c>
      <c r="T3369" s="11">
        <f t="shared" si="316"/>
        <v>42192.725624999999</v>
      </c>
      <c r="U3369" s="11">
        <f t="shared" si="317"/>
        <v>42217.725624999999</v>
      </c>
    </row>
    <row r="3370" spans="1:21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2"/>
        <v>1.046</v>
      </c>
      <c r="P3370" s="6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>
        <v>1</v>
      </c>
      <c r="T3370" s="11">
        <f t="shared" si="316"/>
        <v>41968.991423611107</v>
      </c>
      <c r="U3370" s="11">
        <f t="shared" si="317"/>
        <v>42004.999999999993</v>
      </c>
    </row>
    <row r="3371" spans="1:21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2"/>
        <v>1.0389999999999999</v>
      </c>
      <c r="P3371" s="6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>
        <v>1</v>
      </c>
      <c r="T3371" s="11">
        <f t="shared" si="316"/>
        <v>42689.833101851851</v>
      </c>
      <c r="U3371" s="11">
        <f t="shared" si="317"/>
        <v>42749.833101851851</v>
      </c>
    </row>
    <row r="3372" spans="1:21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2"/>
        <v>1.1773333333333333</v>
      </c>
      <c r="P3372" s="6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>
        <v>1</v>
      </c>
      <c r="T3372" s="11">
        <f t="shared" si="316"/>
        <v>42690.125983796293</v>
      </c>
      <c r="U3372" s="11">
        <f t="shared" si="317"/>
        <v>42721.124999999993</v>
      </c>
    </row>
    <row r="3373" spans="1:21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2"/>
        <v>1.385</v>
      </c>
      <c r="P3373" s="6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>
        <v>1</v>
      </c>
      <c r="T3373" s="11">
        <f t="shared" si="316"/>
        <v>42312.666261574072</v>
      </c>
      <c r="U3373" s="11">
        <f t="shared" si="317"/>
        <v>42340.666261574072</v>
      </c>
    </row>
    <row r="3374" spans="1:21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2"/>
        <v>1.0349999999999999</v>
      </c>
      <c r="P3374" s="6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>
        <v>1</v>
      </c>
      <c r="T3374" s="11">
        <f t="shared" si="316"/>
        <v>41855.339768518512</v>
      </c>
      <c r="U3374" s="11">
        <f t="shared" si="317"/>
        <v>41875.999305555553</v>
      </c>
    </row>
    <row r="3375" spans="1:21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2"/>
        <v>1.0024999999999999</v>
      </c>
      <c r="P3375" s="6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>
        <v>1</v>
      </c>
      <c r="T3375" s="11">
        <f t="shared" si="316"/>
        <v>42179.646296296291</v>
      </c>
      <c r="U3375" s="11">
        <f t="shared" si="317"/>
        <v>42203.458333333336</v>
      </c>
    </row>
    <row r="3376" spans="1:21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2"/>
        <v>1.0657142857142856</v>
      </c>
      <c r="P3376" s="6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>
        <v>1</v>
      </c>
      <c r="T3376" s="11">
        <f t="shared" si="316"/>
        <v>42275.523333333331</v>
      </c>
      <c r="U3376" s="11">
        <f t="shared" si="317"/>
        <v>42305.523333333331</v>
      </c>
    </row>
    <row r="3377" spans="1:21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2"/>
        <v>1</v>
      </c>
      <c r="P3377" s="6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>
        <v>1</v>
      </c>
      <c r="T3377" s="11">
        <f t="shared" si="316"/>
        <v>41765.402465277773</v>
      </c>
      <c r="U3377" s="11">
        <f t="shared" si="317"/>
        <v>41777.402465277773</v>
      </c>
    </row>
    <row r="3378" spans="1:21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2"/>
        <v>1.0001249999999999</v>
      </c>
      <c r="P3378" s="6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>
        <v>1</v>
      </c>
      <c r="T3378" s="11">
        <f t="shared" si="316"/>
        <v>42059.492986111109</v>
      </c>
      <c r="U3378" s="11">
        <f t="shared" si="317"/>
        <v>42119.451319444437</v>
      </c>
    </row>
    <row r="3379" spans="1:21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2"/>
        <v>1.0105</v>
      </c>
      <c r="P3379" s="6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>
        <v>1</v>
      </c>
      <c r="T3379" s="11">
        <f t="shared" si="316"/>
        <v>42053.524293981485</v>
      </c>
      <c r="U3379" s="11">
        <f t="shared" si="317"/>
        <v>42083.49722222222</v>
      </c>
    </row>
    <row r="3380" spans="1:21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2"/>
        <v>1.0763636363636364</v>
      </c>
      <c r="P3380" s="6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>
        <v>1</v>
      </c>
      <c r="T3380" s="11">
        <f t="shared" si="316"/>
        <v>41858.147060185183</v>
      </c>
      <c r="U3380" s="11">
        <f t="shared" si="317"/>
        <v>41882.338888888888</v>
      </c>
    </row>
    <row r="3381" spans="1:21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2"/>
        <v>1.0365</v>
      </c>
      <c r="P3381" s="6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>
        <v>1</v>
      </c>
      <c r="T3381" s="11">
        <f t="shared" si="316"/>
        <v>42225.305555555555</v>
      </c>
      <c r="U3381" s="11">
        <f t="shared" si="317"/>
        <v>42242.749999999993</v>
      </c>
    </row>
    <row r="3382" spans="1:21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2"/>
        <v>1.0443333333333333</v>
      </c>
      <c r="P3382" s="6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>
        <v>1</v>
      </c>
      <c r="T3382" s="11">
        <f t="shared" si="316"/>
        <v>41937.745115740734</v>
      </c>
      <c r="U3382" s="11">
        <f t="shared" si="317"/>
        <v>41972.786782407398</v>
      </c>
    </row>
    <row r="3383" spans="1:21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2"/>
        <v>1.0225</v>
      </c>
      <c r="P3383" s="6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>
        <v>1</v>
      </c>
      <c r="T3383" s="11">
        <f t="shared" si="316"/>
        <v>42043.976655092592</v>
      </c>
      <c r="U3383" s="11">
        <f t="shared" si="317"/>
        <v>42073.934988425921</v>
      </c>
    </row>
    <row r="3384" spans="1:21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2"/>
        <v>1.0074285714285713</v>
      </c>
      <c r="P3384" s="6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>
        <v>1</v>
      </c>
      <c r="T3384" s="11">
        <f t="shared" si="316"/>
        <v>42559.222870370366</v>
      </c>
      <c r="U3384" s="11">
        <f t="shared" si="317"/>
        <v>42583.749305555553</v>
      </c>
    </row>
    <row r="3385" spans="1:21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2"/>
        <v>1.1171428571428572</v>
      </c>
      <c r="P3385" s="6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>
        <v>1</v>
      </c>
      <c r="T3385" s="11">
        <f t="shared" si="316"/>
        <v>42524.574305555558</v>
      </c>
      <c r="U3385" s="11">
        <f t="shared" si="317"/>
        <v>42544.574305555558</v>
      </c>
    </row>
    <row r="3386" spans="1:21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2"/>
        <v>1.0001100000000001</v>
      </c>
      <c r="P3386" s="6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>
        <v>1</v>
      </c>
      <c r="T3386" s="11">
        <f t="shared" si="316"/>
        <v>42291.879259259258</v>
      </c>
      <c r="U3386" s="11">
        <f t="shared" si="317"/>
        <v>42328.916666666664</v>
      </c>
    </row>
    <row r="3387" spans="1:21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2"/>
        <v>1</v>
      </c>
      <c r="P3387" s="6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>
        <v>1</v>
      </c>
      <c r="T3387" s="11">
        <f t="shared" si="316"/>
        <v>41953.659166666665</v>
      </c>
      <c r="U3387" s="11">
        <f t="shared" si="317"/>
        <v>41983.659166666665</v>
      </c>
    </row>
    <row r="3388" spans="1:21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2"/>
        <v>1.05</v>
      </c>
      <c r="P3388" s="6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>
        <v>1</v>
      </c>
      <c r="T3388" s="11">
        <f t="shared" si="316"/>
        <v>41946.436412037037</v>
      </c>
      <c r="U3388" s="11">
        <f t="shared" si="317"/>
        <v>41976.436412037037</v>
      </c>
    </row>
    <row r="3389" spans="1:21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2"/>
        <v>1.1686666666666667</v>
      </c>
      <c r="P3389" s="6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>
        <v>1</v>
      </c>
      <c r="T3389" s="11">
        <f t="shared" si="316"/>
        <v>41947.554259259254</v>
      </c>
      <c r="U3389" s="11">
        <f t="shared" si="317"/>
        <v>41987.554259259261</v>
      </c>
    </row>
    <row r="3390" spans="1:21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2"/>
        <v>1.038</v>
      </c>
      <c r="P3390" s="6">
        <f t="shared" si="313"/>
        <v>34.6</v>
      </c>
      <c r="Q3390" t="str">
        <f t="shared" si="314"/>
        <v>theater</v>
      </c>
      <c r="R3390" t="str">
        <f t="shared" si="315"/>
        <v>plays</v>
      </c>
      <c r="S3390">
        <v>1</v>
      </c>
      <c r="T3390" s="11">
        <f t="shared" si="316"/>
        <v>42143.252789351849</v>
      </c>
      <c r="U3390" s="11">
        <f t="shared" si="317"/>
        <v>42173.252789351849</v>
      </c>
    </row>
    <row r="3391" spans="1:21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2"/>
        <v>1.145</v>
      </c>
      <c r="P3391" s="6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>
        <v>1</v>
      </c>
      <c r="T3391" s="11">
        <f t="shared" si="316"/>
        <v>42494.355115740742</v>
      </c>
      <c r="U3391" s="11">
        <f t="shared" si="317"/>
        <v>42524.355115740742</v>
      </c>
    </row>
    <row r="3392" spans="1:21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2"/>
        <v>1.024</v>
      </c>
      <c r="P3392" s="6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>
        <v>1</v>
      </c>
      <c r="T3392" s="11">
        <f t="shared" si="316"/>
        <v>41815.56649305555</v>
      </c>
      <c r="U3392" s="11">
        <f t="shared" si="317"/>
        <v>41830.56649305555</v>
      </c>
    </row>
    <row r="3393" spans="1:21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2"/>
        <v>2.23</v>
      </c>
      <c r="P3393" s="6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>
        <v>1</v>
      </c>
      <c r="T3393" s="11">
        <f t="shared" si="316"/>
        <v>41830.337361111109</v>
      </c>
      <c r="U3393" s="11">
        <f t="shared" si="317"/>
        <v>41859.727777777778</v>
      </c>
    </row>
    <row r="3394" spans="1:21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12"/>
        <v>1</v>
      </c>
      <c r="P3394" s="6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>
        <v>1</v>
      </c>
      <c r="T3394" s="11">
        <f t="shared" si="316"/>
        <v>42446.63721064815</v>
      </c>
      <c r="U3394" s="11">
        <f t="shared" si="317"/>
        <v>42496.63721064815</v>
      </c>
    </row>
    <row r="3395" spans="1:21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18">E3395/D3395</f>
        <v>1.0580000000000001</v>
      </c>
      <c r="P3395" s="6">
        <f t="shared" ref="P3395:P3458" si="319">E3395/L3395</f>
        <v>36.06818181818182</v>
      </c>
      <c r="Q3395" t="str">
        <f t="shared" ref="Q3395:Q3458" si="320">LEFT(N3395,FIND("/",N3395)-1)</f>
        <v>theater</v>
      </c>
      <c r="R3395" t="str">
        <f t="shared" ref="R3395:R3458" si="321">RIGHT(N3395,LEN(N3395)-FIND("/",N3395))</f>
        <v>plays</v>
      </c>
      <c r="S3395">
        <v>1</v>
      </c>
      <c r="T3395" s="11">
        <f t="shared" ref="T3395:T3458" si="322">(((J3395/60)/60)/24)+DATE(1970,1,1)+(-5/24)</f>
        <v>41923.713310185187</v>
      </c>
      <c r="U3395" s="11">
        <f t="shared" ref="U3395:U3458" si="323">(((I3395/60)/60)/24)+DATE(1970,1,1)+(-5/24)</f>
        <v>41948.823611111111</v>
      </c>
    </row>
    <row r="3396" spans="1:21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18"/>
        <v>1.4236363636363636</v>
      </c>
      <c r="P3396" s="6">
        <f t="shared" si="319"/>
        <v>29</v>
      </c>
      <c r="Q3396" t="str">
        <f t="shared" si="320"/>
        <v>theater</v>
      </c>
      <c r="R3396" t="str">
        <f t="shared" si="321"/>
        <v>plays</v>
      </c>
      <c r="S3396">
        <v>1</v>
      </c>
      <c r="T3396" s="11">
        <f t="shared" si="322"/>
        <v>41817.387094907404</v>
      </c>
      <c r="U3396" s="11">
        <f t="shared" si="323"/>
        <v>41847.387094907404</v>
      </c>
    </row>
    <row r="3397" spans="1:21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18"/>
        <v>1.84</v>
      </c>
      <c r="P3397" s="6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>
        <v>1</v>
      </c>
      <c r="T3397" s="11">
        <f t="shared" si="322"/>
        <v>42140.503981481481</v>
      </c>
      <c r="U3397" s="11">
        <f t="shared" si="323"/>
        <v>42154.548611111109</v>
      </c>
    </row>
    <row r="3398" spans="1:21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18"/>
        <v>1.0433333333333332</v>
      </c>
      <c r="P3398" s="6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>
        <v>1</v>
      </c>
      <c r="T3398" s="11">
        <f t="shared" si="322"/>
        <v>41764.238298611104</v>
      </c>
      <c r="U3398" s="11">
        <f t="shared" si="323"/>
        <v>41790.957638888889</v>
      </c>
    </row>
    <row r="3399" spans="1:21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18"/>
        <v>1.1200000000000001</v>
      </c>
      <c r="P3399" s="6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>
        <v>1</v>
      </c>
      <c r="T3399" s="11">
        <f t="shared" si="322"/>
        <v>42378.270011574066</v>
      </c>
      <c r="U3399" s="11">
        <f t="shared" si="323"/>
        <v>42418.708333333336</v>
      </c>
    </row>
    <row r="3400" spans="1:21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18"/>
        <v>1.1107499999999999</v>
      </c>
      <c r="P3400" s="6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>
        <v>1</v>
      </c>
      <c r="T3400" s="11">
        <f t="shared" si="322"/>
        <v>41941.543703703705</v>
      </c>
      <c r="U3400" s="11">
        <f t="shared" si="323"/>
        <v>41964.499999999993</v>
      </c>
    </row>
    <row r="3401" spans="1:21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18"/>
        <v>1.0375000000000001</v>
      </c>
      <c r="P3401" s="6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>
        <v>1</v>
      </c>
      <c r="T3401" s="11">
        <f t="shared" si="322"/>
        <v>42026.712094907409</v>
      </c>
      <c r="U3401" s="11">
        <f t="shared" si="323"/>
        <v>42056.712094907409</v>
      </c>
    </row>
    <row r="3402" spans="1:21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18"/>
        <v>1.0041</v>
      </c>
      <c r="P3402" s="6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>
        <v>1</v>
      </c>
      <c r="T3402" s="11">
        <f t="shared" si="322"/>
        <v>41834.745532407404</v>
      </c>
      <c r="U3402" s="11">
        <f t="shared" si="323"/>
        <v>41879.745532407404</v>
      </c>
    </row>
    <row r="3403" spans="1:21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18"/>
        <v>1.0186206896551724</v>
      </c>
      <c r="P3403" s="6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>
        <v>1</v>
      </c>
      <c r="T3403" s="11">
        <f t="shared" si="322"/>
        <v>42193.5155787037</v>
      </c>
      <c r="U3403" s="11">
        <f t="shared" si="323"/>
        <v>42223.5155787037</v>
      </c>
    </row>
    <row r="3404" spans="1:21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18"/>
        <v>1.0976666666666666</v>
      </c>
      <c r="P3404" s="6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>
        <v>1</v>
      </c>
      <c r="T3404" s="11">
        <f t="shared" si="322"/>
        <v>42290.410219907404</v>
      </c>
      <c r="U3404" s="11">
        <f t="shared" si="323"/>
        <v>42319.896527777775</v>
      </c>
    </row>
    <row r="3405" spans="1:21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18"/>
        <v>1</v>
      </c>
      <c r="P3405" s="6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>
        <v>1</v>
      </c>
      <c r="T3405" s="11">
        <f t="shared" si="322"/>
        <v>42150.253749999996</v>
      </c>
      <c r="U3405" s="11">
        <f t="shared" si="323"/>
        <v>42180.253749999996</v>
      </c>
    </row>
    <row r="3406" spans="1:21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18"/>
        <v>1.22</v>
      </c>
      <c r="P3406" s="6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>
        <v>1</v>
      </c>
      <c r="T3406" s="11">
        <f t="shared" si="322"/>
        <v>42152.295162037037</v>
      </c>
      <c r="U3406" s="11">
        <f t="shared" si="323"/>
        <v>42172.295162037037</v>
      </c>
    </row>
    <row r="3407" spans="1:21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18"/>
        <v>1.3757142857142857</v>
      </c>
      <c r="P3407" s="6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>
        <v>1</v>
      </c>
      <c r="T3407" s="11">
        <f t="shared" si="322"/>
        <v>42409.808865740742</v>
      </c>
      <c r="U3407" s="11">
        <f t="shared" si="323"/>
        <v>42430.790972222218</v>
      </c>
    </row>
    <row r="3408" spans="1:21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18"/>
        <v>1.0031000000000001</v>
      </c>
      <c r="P3408" s="6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>
        <v>1</v>
      </c>
      <c r="T3408" s="11">
        <f t="shared" si="322"/>
        <v>41791.284444444442</v>
      </c>
      <c r="U3408" s="11">
        <f t="shared" si="323"/>
        <v>41836.284444444442</v>
      </c>
    </row>
    <row r="3409" spans="1:21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18"/>
        <v>1.071</v>
      </c>
      <c r="P3409" s="6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>
        <v>1</v>
      </c>
      <c r="T3409" s="11">
        <f t="shared" si="322"/>
        <v>41796.21399305555</v>
      </c>
      <c r="U3409" s="11">
        <f t="shared" si="323"/>
        <v>41826.21399305555</v>
      </c>
    </row>
    <row r="3410" spans="1:21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18"/>
        <v>2.11</v>
      </c>
      <c r="P3410" s="6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>
        <v>1</v>
      </c>
      <c r="T3410" s="11">
        <f t="shared" si="322"/>
        <v>41808.78361111111</v>
      </c>
      <c r="U3410" s="11">
        <f t="shared" si="323"/>
        <v>41838.78361111111</v>
      </c>
    </row>
    <row r="3411" spans="1:21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18"/>
        <v>1.236</v>
      </c>
      <c r="P3411" s="6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>
        <v>1</v>
      </c>
      <c r="T3411" s="11">
        <f t="shared" si="322"/>
        <v>42544.605995370373</v>
      </c>
      <c r="U3411" s="11">
        <f t="shared" si="323"/>
        <v>42582.665277777771</v>
      </c>
    </row>
    <row r="3412" spans="1:21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18"/>
        <v>1.085</v>
      </c>
      <c r="P3412" s="6">
        <f t="shared" si="319"/>
        <v>81.375</v>
      </c>
      <c r="Q3412" t="str">
        <f t="shared" si="320"/>
        <v>theater</v>
      </c>
      <c r="R3412" t="str">
        <f t="shared" si="321"/>
        <v>plays</v>
      </c>
      <c r="S3412">
        <v>1</v>
      </c>
      <c r="T3412" s="11">
        <f t="shared" si="322"/>
        <v>42499.83321759259</v>
      </c>
      <c r="U3412" s="11">
        <f t="shared" si="323"/>
        <v>42527.083333333336</v>
      </c>
    </row>
    <row r="3413" spans="1:21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18"/>
        <v>1.0356666666666667</v>
      </c>
      <c r="P3413" s="6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>
        <v>1</v>
      </c>
      <c r="T3413" s="11">
        <f t="shared" si="322"/>
        <v>42264.814490740733</v>
      </c>
      <c r="U3413" s="11">
        <f t="shared" si="323"/>
        <v>42284.814490740733</v>
      </c>
    </row>
    <row r="3414" spans="1:21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18"/>
        <v>1</v>
      </c>
      <c r="P3414" s="6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>
        <v>1</v>
      </c>
      <c r="T3414" s="11">
        <f t="shared" si="322"/>
        <v>41879.750717592593</v>
      </c>
      <c r="U3414" s="11">
        <f t="shared" si="323"/>
        <v>41909.750717592593</v>
      </c>
    </row>
    <row r="3415" spans="1:21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18"/>
        <v>1.3</v>
      </c>
      <c r="P3415" s="6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>
        <v>1</v>
      </c>
      <c r="T3415" s="11">
        <f t="shared" si="322"/>
        <v>42053.524745370371</v>
      </c>
      <c r="U3415" s="11">
        <f t="shared" si="323"/>
        <v>42062.999305555553</v>
      </c>
    </row>
    <row r="3416" spans="1:21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18"/>
        <v>1.0349999999999999</v>
      </c>
      <c r="P3416" s="6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>
        <v>1</v>
      </c>
      <c r="T3416" s="11">
        <f t="shared" si="322"/>
        <v>42675.624131944445</v>
      </c>
      <c r="U3416" s="11">
        <f t="shared" si="323"/>
        <v>42705.124305555553</v>
      </c>
    </row>
    <row r="3417" spans="1:21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18"/>
        <v>1</v>
      </c>
      <c r="P3417" s="6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>
        <v>1</v>
      </c>
      <c r="T3417" s="11">
        <f t="shared" si="322"/>
        <v>42466.935833333329</v>
      </c>
      <c r="U3417" s="11">
        <f t="shared" si="323"/>
        <v>42477.770833333336</v>
      </c>
    </row>
    <row r="3418" spans="1:21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18"/>
        <v>1.196</v>
      </c>
      <c r="P3418" s="6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>
        <v>1</v>
      </c>
      <c r="T3418" s="11">
        <f t="shared" si="322"/>
        <v>42089.204224537032</v>
      </c>
      <c r="U3418" s="11">
        <f t="shared" si="323"/>
        <v>42117.562499999993</v>
      </c>
    </row>
    <row r="3419" spans="1:21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18"/>
        <v>1.0000058823529412</v>
      </c>
      <c r="P3419" s="6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>
        <v>1</v>
      </c>
      <c r="T3419" s="11">
        <f t="shared" si="322"/>
        <v>41894.705416666664</v>
      </c>
      <c r="U3419" s="11">
        <f t="shared" si="323"/>
        <v>41937.821527777778</v>
      </c>
    </row>
    <row r="3420" spans="1:21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18"/>
        <v>1.00875</v>
      </c>
      <c r="P3420" s="6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>
        <v>1</v>
      </c>
      <c r="T3420" s="11">
        <f t="shared" si="322"/>
        <v>41752.626238425924</v>
      </c>
      <c r="U3420" s="11">
        <f t="shared" si="323"/>
        <v>41782.626238425924</v>
      </c>
    </row>
    <row r="3421" spans="1:21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18"/>
        <v>1.0654545454545454</v>
      </c>
      <c r="P3421" s="6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>
        <v>1</v>
      </c>
      <c r="T3421" s="11">
        <f t="shared" si="322"/>
        <v>42448.613252314812</v>
      </c>
      <c r="U3421" s="11">
        <f t="shared" si="323"/>
        <v>42466.687499999993</v>
      </c>
    </row>
    <row r="3422" spans="1:21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18"/>
        <v>1.38</v>
      </c>
      <c r="P3422" s="6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>
        <v>1</v>
      </c>
      <c r="T3422" s="11">
        <f t="shared" si="322"/>
        <v>42404.881967592592</v>
      </c>
      <c r="U3422" s="11">
        <f t="shared" si="323"/>
        <v>42413.791666666664</v>
      </c>
    </row>
    <row r="3423" spans="1:21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18"/>
        <v>1.0115000000000001</v>
      </c>
      <c r="P3423" s="6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>
        <v>1</v>
      </c>
      <c r="T3423" s="11">
        <f t="shared" si="322"/>
        <v>42037.582905092589</v>
      </c>
      <c r="U3423" s="11">
        <f t="shared" si="323"/>
        <v>42067.582905092589</v>
      </c>
    </row>
    <row r="3424" spans="1:21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18"/>
        <v>1.091</v>
      </c>
      <c r="P3424" s="6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>
        <v>1</v>
      </c>
      <c r="T3424" s="11">
        <f t="shared" si="322"/>
        <v>42323.353888888887</v>
      </c>
      <c r="U3424" s="11">
        <f t="shared" si="323"/>
        <v>42351.791666666664</v>
      </c>
    </row>
    <row r="3425" spans="1:21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18"/>
        <v>1.4</v>
      </c>
      <c r="P3425" s="6">
        <f t="shared" si="319"/>
        <v>35</v>
      </c>
      <c r="Q3425" t="str">
        <f t="shared" si="320"/>
        <v>theater</v>
      </c>
      <c r="R3425" t="str">
        <f t="shared" si="321"/>
        <v>plays</v>
      </c>
      <c r="S3425">
        <v>1</v>
      </c>
      <c r="T3425" s="11">
        <f t="shared" si="322"/>
        <v>42088.703020833331</v>
      </c>
      <c r="U3425" s="11">
        <f t="shared" si="323"/>
        <v>42118.703020833331</v>
      </c>
    </row>
    <row r="3426" spans="1:21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18"/>
        <v>1.0358333333333334</v>
      </c>
      <c r="P3426" s="6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>
        <v>1</v>
      </c>
      <c r="T3426" s="11">
        <f t="shared" si="322"/>
        <v>42018.468564814808</v>
      </c>
      <c r="U3426" s="11">
        <f t="shared" si="323"/>
        <v>42040.082638888889</v>
      </c>
    </row>
    <row r="3427" spans="1:21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18"/>
        <v>1.0297033333333332</v>
      </c>
      <c r="P3427" s="6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>
        <v>1</v>
      </c>
      <c r="T3427" s="11">
        <f t="shared" si="322"/>
        <v>41884.40898148148</v>
      </c>
      <c r="U3427" s="11">
        <f t="shared" si="323"/>
        <v>41916.40898148148</v>
      </c>
    </row>
    <row r="3428" spans="1:21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18"/>
        <v>1.0813333333333333</v>
      </c>
      <c r="P3428" s="6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>
        <v>1</v>
      </c>
      <c r="T3428" s="11">
        <f t="shared" si="322"/>
        <v>41883.848414351851</v>
      </c>
      <c r="U3428" s="11">
        <f t="shared" si="323"/>
        <v>41902.875</v>
      </c>
    </row>
    <row r="3429" spans="1:21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18"/>
        <v>1</v>
      </c>
      <c r="P3429" s="6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>
        <v>1</v>
      </c>
      <c r="T3429" s="11">
        <f t="shared" si="322"/>
        <v>41792.436944444438</v>
      </c>
      <c r="U3429" s="11">
        <f t="shared" si="323"/>
        <v>41822.436944444438</v>
      </c>
    </row>
    <row r="3430" spans="1:21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18"/>
        <v>1.0275000000000001</v>
      </c>
      <c r="P3430" s="6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>
        <v>1</v>
      </c>
      <c r="T3430" s="11">
        <f t="shared" si="322"/>
        <v>42038.512118055551</v>
      </c>
      <c r="U3430" s="11">
        <f t="shared" si="323"/>
        <v>42063.499999999993</v>
      </c>
    </row>
    <row r="3431" spans="1:21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18"/>
        <v>1.3</v>
      </c>
      <c r="P3431" s="6">
        <f t="shared" si="319"/>
        <v>16.25</v>
      </c>
      <c r="Q3431" t="str">
        <f t="shared" si="320"/>
        <v>theater</v>
      </c>
      <c r="R3431" t="str">
        <f t="shared" si="321"/>
        <v>plays</v>
      </c>
      <c r="S3431">
        <v>1</v>
      </c>
      <c r="T3431" s="11">
        <f t="shared" si="322"/>
        <v>42661.813206018516</v>
      </c>
      <c r="U3431" s="11">
        <f t="shared" si="323"/>
        <v>42675.813206018516</v>
      </c>
    </row>
    <row r="3432" spans="1:21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18"/>
        <v>1.0854949999999999</v>
      </c>
      <c r="P3432" s="6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>
        <v>1</v>
      </c>
      <c r="T3432" s="11">
        <f t="shared" si="322"/>
        <v>41820.737280092588</v>
      </c>
      <c r="U3432" s="11">
        <f t="shared" si="323"/>
        <v>41850.737280092588</v>
      </c>
    </row>
    <row r="3433" spans="1:21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18"/>
        <v>1</v>
      </c>
      <c r="P3433" s="6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>
        <v>1</v>
      </c>
      <c r="T3433" s="11">
        <f t="shared" si="322"/>
        <v>41839.522604166668</v>
      </c>
      <c r="U3433" s="11">
        <f t="shared" si="323"/>
        <v>41869.522604166668</v>
      </c>
    </row>
    <row r="3434" spans="1:21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18"/>
        <v>1.0965</v>
      </c>
      <c r="P3434" s="6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>
        <v>1</v>
      </c>
      <c r="T3434" s="11">
        <f t="shared" si="322"/>
        <v>42380.372847222221</v>
      </c>
      <c r="U3434" s="11">
        <f t="shared" si="323"/>
        <v>42405.708333333336</v>
      </c>
    </row>
    <row r="3435" spans="1:21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18"/>
        <v>1.0026315789473683</v>
      </c>
      <c r="P3435" s="6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>
        <v>1</v>
      </c>
      <c r="T3435" s="11">
        <f t="shared" si="322"/>
        <v>41775.854803240742</v>
      </c>
      <c r="U3435" s="11">
        <f t="shared" si="323"/>
        <v>41806.916666666664</v>
      </c>
    </row>
    <row r="3436" spans="1:21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18"/>
        <v>1.0555000000000001</v>
      </c>
      <c r="P3436" s="6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>
        <v>1</v>
      </c>
      <c r="T3436" s="11">
        <f t="shared" si="322"/>
        <v>41800.172094907408</v>
      </c>
      <c r="U3436" s="11">
        <f t="shared" si="323"/>
        <v>41830.172094907408</v>
      </c>
    </row>
    <row r="3437" spans="1:21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18"/>
        <v>1.1200000000000001</v>
      </c>
      <c r="P3437" s="6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>
        <v>1</v>
      </c>
      <c r="T3437" s="11">
        <f t="shared" si="322"/>
        <v>42572.408483796295</v>
      </c>
      <c r="U3437" s="11">
        <f t="shared" si="323"/>
        <v>42588.916666666664</v>
      </c>
    </row>
    <row r="3438" spans="1:21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18"/>
        <v>1.0589999999999999</v>
      </c>
      <c r="P3438" s="6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>
        <v>1</v>
      </c>
      <c r="T3438" s="11">
        <f t="shared" si="322"/>
        <v>41851.333252314813</v>
      </c>
      <c r="U3438" s="11">
        <f t="shared" si="323"/>
        <v>41872.477777777778</v>
      </c>
    </row>
    <row r="3439" spans="1:21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18"/>
        <v>1.01</v>
      </c>
      <c r="P3439" s="6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>
        <v>1</v>
      </c>
      <c r="T3439" s="11">
        <f t="shared" si="322"/>
        <v>42205.502546296295</v>
      </c>
      <c r="U3439" s="11">
        <f t="shared" si="323"/>
        <v>42235.502546296295</v>
      </c>
    </row>
    <row r="3440" spans="1:21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18"/>
        <v>1.042</v>
      </c>
      <c r="P3440" s="6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>
        <v>1</v>
      </c>
      <c r="T3440" s="11">
        <f t="shared" si="322"/>
        <v>42100.719525462955</v>
      </c>
      <c r="U3440" s="11">
        <f t="shared" si="323"/>
        <v>42126.666666666664</v>
      </c>
    </row>
    <row r="3441" spans="1:21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18"/>
        <v>1.3467833333333334</v>
      </c>
      <c r="P3441" s="6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>
        <v>1</v>
      </c>
      <c r="T3441" s="11">
        <f t="shared" si="322"/>
        <v>42374.702893518515</v>
      </c>
      <c r="U3441" s="11">
        <f t="shared" si="323"/>
        <v>42387.999305555553</v>
      </c>
    </row>
    <row r="3442" spans="1:21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18"/>
        <v>1.052184</v>
      </c>
      <c r="P3442" s="6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>
        <v>1</v>
      </c>
      <c r="T3442" s="11">
        <f t="shared" si="322"/>
        <v>41808.914675925924</v>
      </c>
      <c r="U3442" s="11">
        <f t="shared" si="323"/>
        <v>41831.46875</v>
      </c>
    </row>
    <row r="3443" spans="1:21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18"/>
        <v>1.026</v>
      </c>
      <c r="P3443" s="6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>
        <v>1</v>
      </c>
      <c r="T3443" s="11">
        <f t="shared" si="322"/>
        <v>42294.221307870372</v>
      </c>
      <c r="U3443" s="11">
        <f t="shared" si="323"/>
        <v>42321.636805555558</v>
      </c>
    </row>
    <row r="3444" spans="1:21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18"/>
        <v>1</v>
      </c>
      <c r="P3444" s="6">
        <f t="shared" si="319"/>
        <v>31.25</v>
      </c>
      <c r="Q3444" t="str">
        <f t="shared" si="320"/>
        <v>theater</v>
      </c>
      <c r="R3444" t="str">
        <f t="shared" si="321"/>
        <v>plays</v>
      </c>
      <c r="S3444">
        <v>1</v>
      </c>
      <c r="T3444" s="11">
        <f t="shared" si="322"/>
        <v>42124.63277777777</v>
      </c>
      <c r="U3444" s="11">
        <f t="shared" si="323"/>
        <v>42154.63277777777</v>
      </c>
    </row>
    <row r="3445" spans="1:21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18"/>
        <v>1.855</v>
      </c>
      <c r="P3445" s="6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>
        <v>1</v>
      </c>
      <c r="T3445" s="11">
        <f t="shared" si="322"/>
        <v>41861.316504629627</v>
      </c>
      <c r="U3445" s="11">
        <f t="shared" si="323"/>
        <v>41891.316504629627</v>
      </c>
    </row>
    <row r="3446" spans="1:21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18"/>
        <v>2.89</v>
      </c>
      <c r="P3446" s="6">
        <f t="shared" si="319"/>
        <v>43.35</v>
      </c>
      <c r="Q3446" t="str">
        <f t="shared" si="320"/>
        <v>theater</v>
      </c>
      <c r="R3446" t="str">
        <f t="shared" si="321"/>
        <v>plays</v>
      </c>
      <c r="S3446">
        <v>1</v>
      </c>
      <c r="T3446" s="11">
        <f t="shared" si="322"/>
        <v>42521.08317129629</v>
      </c>
      <c r="U3446" s="11">
        <f t="shared" si="323"/>
        <v>42529.374305555553</v>
      </c>
    </row>
    <row r="3447" spans="1:21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18"/>
        <v>1</v>
      </c>
      <c r="P3447" s="6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>
        <v>1</v>
      </c>
      <c r="T3447" s="11">
        <f t="shared" si="322"/>
        <v>42272.322175925925</v>
      </c>
      <c r="U3447" s="11">
        <f t="shared" si="323"/>
        <v>42300.322175925925</v>
      </c>
    </row>
    <row r="3448" spans="1:21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18"/>
        <v>1.0820000000000001</v>
      </c>
      <c r="P3448" s="6">
        <f t="shared" si="319"/>
        <v>43.28</v>
      </c>
      <c r="Q3448" t="str">
        <f t="shared" si="320"/>
        <v>theater</v>
      </c>
      <c r="R3448" t="str">
        <f t="shared" si="321"/>
        <v>plays</v>
      </c>
      <c r="S3448">
        <v>1</v>
      </c>
      <c r="T3448" s="11">
        <f t="shared" si="322"/>
        <v>42016.624131944445</v>
      </c>
      <c r="U3448" s="11">
        <f t="shared" si="323"/>
        <v>42040.305555555555</v>
      </c>
    </row>
    <row r="3449" spans="1:21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18"/>
        <v>1.0780000000000001</v>
      </c>
      <c r="P3449" s="6">
        <f t="shared" si="319"/>
        <v>77</v>
      </c>
      <c r="Q3449" t="str">
        <f t="shared" si="320"/>
        <v>theater</v>
      </c>
      <c r="R3449" t="str">
        <f t="shared" si="321"/>
        <v>plays</v>
      </c>
      <c r="S3449">
        <v>1</v>
      </c>
      <c r="T3449" s="11">
        <f t="shared" si="322"/>
        <v>42402.680694444447</v>
      </c>
      <c r="U3449" s="11">
        <f t="shared" si="323"/>
        <v>42447.639027777775</v>
      </c>
    </row>
    <row r="3450" spans="1:21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18"/>
        <v>1.0976190476190477</v>
      </c>
      <c r="P3450" s="6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>
        <v>1</v>
      </c>
      <c r="T3450" s="11">
        <f t="shared" si="322"/>
        <v>41959.910752314812</v>
      </c>
      <c r="U3450" s="11">
        <f t="shared" si="323"/>
        <v>41989.910752314812</v>
      </c>
    </row>
    <row r="3451" spans="1:21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18"/>
        <v>1.70625</v>
      </c>
      <c r="P3451" s="6">
        <f t="shared" si="319"/>
        <v>68.25</v>
      </c>
      <c r="Q3451" t="str">
        <f t="shared" si="320"/>
        <v>theater</v>
      </c>
      <c r="R3451" t="str">
        <f t="shared" si="321"/>
        <v>plays</v>
      </c>
      <c r="S3451">
        <v>1</v>
      </c>
      <c r="T3451" s="11">
        <f t="shared" si="322"/>
        <v>42531.844189814808</v>
      </c>
      <c r="U3451" s="11">
        <f t="shared" si="323"/>
        <v>42559.958333333336</v>
      </c>
    </row>
    <row r="3452" spans="1:21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18"/>
        <v>1.52</v>
      </c>
      <c r="P3452" s="6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>
        <v>1</v>
      </c>
      <c r="T3452" s="11">
        <f t="shared" si="322"/>
        <v>42036.496192129627</v>
      </c>
      <c r="U3452" s="11">
        <f t="shared" si="323"/>
        <v>42096.454525462956</v>
      </c>
    </row>
    <row r="3453" spans="1:21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18"/>
        <v>1.0123076923076924</v>
      </c>
      <c r="P3453" s="6">
        <f t="shared" si="319"/>
        <v>41.125</v>
      </c>
      <c r="Q3453" t="str">
        <f t="shared" si="320"/>
        <v>theater</v>
      </c>
      <c r="R3453" t="str">
        <f t="shared" si="321"/>
        <v>plays</v>
      </c>
      <c r="S3453">
        <v>1</v>
      </c>
      <c r="T3453" s="11">
        <f t="shared" si="322"/>
        <v>42088.515358796292</v>
      </c>
      <c r="U3453" s="11">
        <f t="shared" si="323"/>
        <v>42115.515358796292</v>
      </c>
    </row>
    <row r="3454" spans="1:21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18"/>
        <v>1.532</v>
      </c>
      <c r="P3454" s="6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>
        <v>1</v>
      </c>
      <c r="T3454" s="11">
        <f t="shared" si="322"/>
        <v>41820.430856481478</v>
      </c>
      <c r="U3454" s="11">
        <f t="shared" si="323"/>
        <v>41842.957638888889</v>
      </c>
    </row>
    <row r="3455" spans="1:21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18"/>
        <v>1.2833333333333334</v>
      </c>
      <c r="P3455" s="6">
        <f t="shared" si="319"/>
        <v>27.5</v>
      </c>
      <c r="Q3455" t="str">
        <f t="shared" si="320"/>
        <v>theater</v>
      </c>
      <c r="R3455" t="str">
        <f t="shared" si="321"/>
        <v>plays</v>
      </c>
      <c r="S3455">
        <v>1</v>
      </c>
      <c r="T3455" s="11">
        <f t="shared" si="322"/>
        <v>42535.770324074074</v>
      </c>
      <c r="U3455" s="11">
        <f t="shared" si="323"/>
        <v>42595.770324074074</v>
      </c>
    </row>
    <row r="3456" spans="1:21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18"/>
        <v>1.0071428571428571</v>
      </c>
      <c r="P3456" s="6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>
        <v>1</v>
      </c>
      <c r="T3456" s="11">
        <f t="shared" si="322"/>
        <v>41821.490266203698</v>
      </c>
      <c r="U3456" s="11">
        <f t="shared" si="323"/>
        <v>41851.490266203698</v>
      </c>
    </row>
    <row r="3457" spans="1:21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18"/>
        <v>1.0065</v>
      </c>
      <c r="P3457" s="6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>
        <v>1</v>
      </c>
      <c r="T3457" s="11">
        <f t="shared" si="322"/>
        <v>42626.541979166665</v>
      </c>
      <c r="U3457" s="11">
        <f t="shared" si="323"/>
        <v>42656.541979166665</v>
      </c>
    </row>
    <row r="3458" spans="1:21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18"/>
        <v>1.913</v>
      </c>
      <c r="P3458" s="6">
        <f t="shared" si="319"/>
        <v>358.6875</v>
      </c>
      <c r="Q3458" t="str">
        <f t="shared" si="320"/>
        <v>theater</v>
      </c>
      <c r="R3458" t="str">
        <f t="shared" si="321"/>
        <v>plays</v>
      </c>
      <c r="S3458">
        <v>1</v>
      </c>
      <c r="T3458" s="11">
        <f t="shared" si="322"/>
        <v>41820.997303240736</v>
      </c>
      <c r="U3458" s="11">
        <f t="shared" si="323"/>
        <v>41852.082638888889</v>
      </c>
    </row>
    <row r="3459" spans="1:21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24">E3459/D3459</f>
        <v>1.4019999999999999</v>
      </c>
      <c r="P3459" s="6">
        <f t="shared" ref="P3459:P3522" si="325">E3459/L3459</f>
        <v>50.981818181818184</v>
      </c>
      <c r="Q3459" t="str">
        <f t="shared" ref="Q3459:Q3522" si="326">LEFT(N3459,FIND("/",N3459)-1)</f>
        <v>theater</v>
      </c>
      <c r="R3459" t="str">
        <f t="shared" ref="R3459:R3522" si="327">RIGHT(N3459,LEN(N3459)-FIND("/",N3459))</f>
        <v>plays</v>
      </c>
      <c r="S3459">
        <v>1</v>
      </c>
      <c r="T3459" s="11">
        <f t="shared" ref="T3459:T3522" si="328">(((J3459/60)/60)/24)+DATE(1970,1,1)+(-5/24)</f>
        <v>42016.498344907406</v>
      </c>
      <c r="U3459" s="11">
        <f t="shared" ref="U3459:U3522" si="329">(((I3459/60)/60)/24)+DATE(1970,1,1)+(-5/24)</f>
        <v>42047.040972222218</v>
      </c>
    </row>
    <row r="3460" spans="1:21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4"/>
        <v>1.2433537832310839</v>
      </c>
      <c r="P3460" s="6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>
        <v>1</v>
      </c>
      <c r="T3460" s="11">
        <f t="shared" si="328"/>
        <v>42010.994247685179</v>
      </c>
      <c r="U3460" s="11">
        <f t="shared" si="329"/>
        <v>42037.977083333331</v>
      </c>
    </row>
    <row r="3461" spans="1:21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4"/>
        <v>1.262</v>
      </c>
      <c r="P3461" s="6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>
        <v>1</v>
      </c>
      <c r="T3461" s="11">
        <f t="shared" si="328"/>
        <v>42480.271527777775</v>
      </c>
      <c r="U3461" s="11">
        <f t="shared" si="329"/>
        <v>42510.271527777775</v>
      </c>
    </row>
    <row r="3462" spans="1:21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4"/>
        <v>1.9</v>
      </c>
      <c r="P3462" s="6">
        <f t="shared" si="325"/>
        <v>50</v>
      </c>
      <c r="Q3462" t="str">
        <f t="shared" si="326"/>
        <v>theater</v>
      </c>
      <c r="R3462" t="str">
        <f t="shared" si="327"/>
        <v>plays</v>
      </c>
      <c r="S3462">
        <v>1</v>
      </c>
      <c r="T3462" s="11">
        <f t="shared" si="328"/>
        <v>41852.318888888884</v>
      </c>
      <c r="U3462" s="11">
        <f t="shared" si="329"/>
        <v>41866.318888888884</v>
      </c>
    </row>
    <row r="3463" spans="1:21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4"/>
        <v>1.39</v>
      </c>
      <c r="P3463" s="6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>
        <v>1</v>
      </c>
      <c r="T3463" s="11">
        <f t="shared" si="328"/>
        <v>42643.424525462957</v>
      </c>
      <c r="U3463" s="11">
        <f t="shared" si="329"/>
        <v>42671.916666666664</v>
      </c>
    </row>
    <row r="3464" spans="1:21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4"/>
        <v>2.02</v>
      </c>
      <c r="P3464" s="6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>
        <v>1</v>
      </c>
      <c r="T3464" s="11">
        <f t="shared" si="328"/>
        <v>42179.690138888887</v>
      </c>
      <c r="U3464" s="11">
        <f t="shared" si="329"/>
        <v>42195.541666666664</v>
      </c>
    </row>
    <row r="3465" spans="1:21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4"/>
        <v>1.0338000000000001</v>
      </c>
      <c r="P3465" s="6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>
        <v>1</v>
      </c>
      <c r="T3465" s="11">
        <f t="shared" si="328"/>
        <v>42612.710474537038</v>
      </c>
      <c r="U3465" s="11">
        <f t="shared" si="329"/>
        <v>42653.957638888889</v>
      </c>
    </row>
    <row r="3466" spans="1:21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4"/>
        <v>1.023236</v>
      </c>
      <c r="P3466" s="6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>
        <v>1</v>
      </c>
      <c r="T3466" s="11">
        <f t="shared" si="328"/>
        <v>42574.921724537031</v>
      </c>
      <c r="U3466" s="11">
        <f t="shared" si="329"/>
        <v>42604.921724537031</v>
      </c>
    </row>
    <row r="3467" spans="1:21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4"/>
        <v>1.03</v>
      </c>
      <c r="P3467" s="6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>
        <v>1</v>
      </c>
      <c r="T3467" s="11">
        <f t="shared" si="328"/>
        <v>42200.417499999996</v>
      </c>
      <c r="U3467" s="11">
        <f t="shared" si="329"/>
        <v>42225.458333333336</v>
      </c>
    </row>
    <row r="3468" spans="1:21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4"/>
        <v>1.2714285714285714</v>
      </c>
      <c r="P3468" s="6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>
        <v>1</v>
      </c>
      <c r="T3468" s="11">
        <f t="shared" si="328"/>
        <v>42419.810763888883</v>
      </c>
      <c r="U3468" s="11">
        <f t="shared" si="329"/>
        <v>42479.769097222219</v>
      </c>
    </row>
    <row r="3469" spans="1:21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4"/>
        <v>1.01</v>
      </c>
      <c r="P3469" s="6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>
        <v>1</v>
      </c>
      <c r="T3469" s="11">
        <f t="shared" si="328"/>
        <v>42053.463333333326</v>
      </c>
      <c r="U3469" s="11">
        <f t="shared" si="329"/>
        <v>42083.421666666669</v>
      </c>
    </row>
    <row r="3470" spans="1:21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4"/>
        <v>1.2178</v>
      </c>
      <c r="P3470" s="6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>
        <v>1</v>
      </c>
      <c r="T3470" s="11">
        <f t="shared" si="328"/>
        <v>42605.557048611103</v>
      </c>
      <c r="U3470" s="11">
        <f t="shared" si="329"/>
        <v>42633.916666666664</v>
      </c>
    </row>
    <row r="3471" spans="1:21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4"/>
        <v>1.1339285714285714</v>
      </c>
      <c r="P3471" s="6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>
        <v>1</v>
      </c>
      <c r="T3471" s="11">
        <f t="shared" si="328"/>
        <v>42458.433391203704</v>
      </c>
      <c r="U3471" s="11">
        <f t="shared" si="329"/>
        <v>42488.433391203704</v>
      </c>
    </row>
    <row r="3472" spans="1:21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4"/>
        <v>1.5</v>
      </c>
      <c r="P3472" s="6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>
        <v>1</v>
      </c>
      <c r="T3472" s="11">
        <f t="shared" si="328"/>
        <v>42528.813680555548</v>
      </c>
      <c r="U3472" s="11">
        <f t="shared" si="329"/>
        <v>42566.693055555552</v>
      </c>
    </row>
    <row r="3473" spans="1:21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4"/>
        <v>2.1459999999999999</v>
      </c>
      <c r="P3473" s="6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>
        <v>1</v>
      </c>
      <c r="T3473" s="11">
        <f t="shared" si="328"/>
        <v>41841.612152777772</v>
      </c>
      <c r="U3473" s="11">
        <f t="shared" si="329"/>
        <v>41882.625</v>
      </c>
    </row>
    <row r="3474" spans="1:21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4"/>
        <v>1.0205</v>
      </c>
      <c r="P3474" s="6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>
        <v>1</v>
      </c>
      <c r="T3474" s="11">
        <f t="shared" si="328"/>
        <v>41927.962164351848</v>
      </c>
      <c r="U3474" s="11">
        <f t="shared" si="329"/>
        <v>41949.040972222218</v>
      </c>
    </row>
    <row r="3475" spans="1:21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4"/>
        <v>1</v>
      </c>
      <c r="P3475" s="6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>
        <v>1</v>
      </c>
      <c r="T3475" s="11">
        <f t="shared" si="328"/>
        <v>42062.626111111109</v>
      </c>
      <c r="U3475" s="11">
        <f t="shared" si="329"/>
        <v>42083.643749999996</v>
      </c>
    </row>
    <row r="3476" spans="1:21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4"/>
        <v>1.01</v>
      </c>
      <c r="P3476" s="6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>
        <v>1</v>
      </c>
      <c r="T3476" s="11">
        <f t="shared" si="328"/>
        <v>42541.293182870366</v>
      </c>
      <c r="U3476" s="11">
        <f t="shared" si="329"/>
        <v>42571.293182870366</v>
      </c>
    </row>
    <row r="3477" spans="1:21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4"/>
        <v>1.1333333333333333</v>
      </c>
      <c r="P3477" s="6">
        <f t="shared" si="325"/>
        <v>20</v>
      </c>
      <c r="Q3477" t="str">
        <f t="shared" si="326"/>
        <v>theater</v>
      </c>
      <c r="R3477" t="str">
        <f t="shared" si="327"/>
        <v>plays</v>
      </c>
      <c r="S3477">
        <v>1</v>
      </c>
      <c r="T3477" s="11">
        <f t="shared" si="328"/>
        <v>41918.672499999993</v>
      </c>
      <c r="U3477" s="11">
        <f t="shared" si="329"/>
        <v>41945.791666666664</v>
      </c>
    </row>
    <row r="3478" spans="1:21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4"/>
        <v>1.04</v>
      </c>
      <c r="P3478" s="6">
        <f t="shared" si="325"/>
        <v>52</v>
      </c>
      <c r="Q3478" t="str">
        <f t="shared" si="326"/>
        <v>theater</v>
      </c>
      <c r="R3478" t="str">
        <f t="shared" si="327"/>
        <v>plays</v>
      </c>
      <c r="S3478">
        <v>1</v>
      </c>
      <c r="T3478" s="11">
        <f t="shared" si="328"/>
        <v>41921.071643518517</v>
      </c>
      <c r="U3478" s="11">
        <f t="shared" si="329"/>
        <v>41938.916666666664</v>
      </c>
    </row>
    <row r="3479" spans="1:21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4"/>
        <v>1.1533333333333333</v>
      </c>
      <c r="P3479" s="6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>
        <v>1</v>
      </c>
      <c r="T3479" s="11">
        <f t="shared" si="328"/>
        <v>42128.528275462959</v>
      </c>
      <c r="U3479" s="11">
        <f t="shared" si="329"/>
        <v>42140.916666666664</v>
      </c>
    </row>
    <row r="3480" spans="1:21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4"/>
        <v>1.1285000000000001</v>
      </c>
      <c r="P3480" s="6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>
        <v>1</v>
      </c>
      <c r="T3480" s="11">
        <f t="shared" si="328"/>
        <v>42053.708587962967</v>
      </c>
      <c r="U3480" s="11">
        <f t="shared" si="329"/>
        <v>42079.666666666664</v>
      </c>
    </row>
    <row r="3481" spans="1:21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4"/>
        <v>1.2786666666666666</v>
      </c>
      <c r="P3481" s="6">
        <f t="shared" si="325"/>
        <v>34.25</v>
      </c>
      <c r="Q3481" t="str">
        <f t="shared" si="326"/>
        <v>theater</v>
      </c>
      <c r="R3481" t="str">
        <f t="shared" si="327"/>
        <v>plays</v>
      </c>
      <c r="S3481">
        <v>1</v>
      </c>
      <c r="T3481" s="11">
        <f t="shared" si="328"/>
        <v>41781.646759259253</v>
      </c>
      <c r="U3481" s="11">
        <f t="shared" si="329"/>
        <v>41811.646759259253</v>
      </c>
    </row>
    <row r="3482" spans="1:21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4"/>
        <v>1.4266666666666667</v>
      </c>
      <c r="P3482" s="6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>
        <v>1</v>
      </c>
      <c r="T3482" s="11">
        <f t="shared" si="328"/>
        <v>42171.109108796292</v>
      </c>
      <c r="U3482" s="11">
        <f t="shared" si="329"/>
        <v>42195.666666666664</v>
      </c>
    </row>
    <row r="3483" spans="1:21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4"/>
        <v>1.1879999999999999</v>
      </c>
      <c r="P3483" s="6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>
        <v>1</v>
      </c>
      <c r="T3483" s="11">
        <f t="shared" si="328"/>
        <v>41989.039212962954</v>
      </c>
      <c r="U3483" s="11">
        <f t="shared" si="329"/>
        <v>42006.039212962954</v>
      </c>
    </row>
    <row r="3484" spans="1:21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4"/>
        <v>1.3833333333333333</v>
      </c>
      <c r="P3484" s="6">
        <f t="shared" si="325"/>
        <v>51.875</v>
      </c>
      <c r="Q3484" t="str">
        <f t="shared" si="326"/>
        <v>theater</v>
      </c>
      <c r="R3484" t="str">
        <f t="shared" si="327"/>
        <v>plays</v>
      </c>
      <c r="S3484">
        <v>1</v>
      </c>
      <c r="T3484" s="11">
        <f t="shared" si="328"/>
        <v>41796.563263888886</v>
      </c>
      <c r="U3484" s="11">
        <f t="shared" si="329"/>
        <v>41826.563263888886</v>
      </c>
    </row>
    <row r="3485" spans="1:21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4"/>
        <v>1.599402985074627</v>
      </c>
      <c r="P3485" s="6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>
        <v>1</v>
      </c>
      <c r="T3485" s="11">
        <f t="shared" si="328"/>
        <v>41793.460428240738</v>
      </c>
      <c r="U3485" s="11">
        <f t="shared" si="329"/>
        <v>41823.460428240738</v>
      </c>
    </row>
    <row r="3486" spans="1:21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4"/>
        <v>1.1424000000000001</v>
      </c>
      <c r="P3486" s="6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>
        <v>1</v>
      </c>
      <c r="T3486" s="11">
        <f t="shared" si="328"/>
        <v>42506.552071759252</v>
      </c>
      <c r="U3486" s="11">
        <f t="shared" si="329"/>
        <v>42536.552071759252</v>
      </c>
    </row>
    <row r="3487" spans="1:21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4"/>
        <v>1.0060606060606061</v>
      </c>
      <c r="P3487" s="6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>
        <v>1</v>
      </c>
      <c r="T3487" s="11">
        <f t="shared" si="328"/>
        <v>42372.484722222223</v>
      </c>
      <c r="U3487" s="11">
        <f t="shared" si="329"/>
        <v>42402.484722222223</v>
      </c>
    </row>
    <row r="3488" spans="1:21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4"/>
        <v>1.552</v>
      </c>
      <c r="P3488" s="6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>
        <v>1</v>
      </c>
      <c r="T3488" s="11">
        <f t="shared" si="328"/>
        <v>42126.666678240734</v>
      </c>
      <c r="U3488" s="11">
        <f t="shared" si="329"/>
        <v>42158.082638888889</v>
      </c>
    </row>
    <row r="3489" spans="1:21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4"/>
        <v>1.2775000000000001</v>
      </c>
      <c r="P3489" s="6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>
        <v>1</v>
      </c>
      <c r="T3489" s="11">
        <f t="shared" si="328"/>
        <v>42149.732083333329</v>
      </c>
      <c r="U3489" s="11">
        <f t="shared" si="329"/>
        <v>42179.732083333329</v>
      </c>
    </row>
    <row r="3490" spans="1:21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4"/>
        <v>1.212</v>
      </c>
      <c r="P3490" s="6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>
        <v>1</v>
      </c>
      <c r="T3490" s="11">
        <f t="shared" si="328"/>
        <v>42087.55972222222</v>
      </c>
      <c r="U3490" s="11">
        <f t="shared" si="329"/>
        <v>42111.458333333336</v>
      </c>
    </row>
    <row r="3491" spans="1:21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4"/>
        <v>1.127</v>
      </c>
      <c r="P3491" s="6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>
        <v>1</v>
      </c>
      <c r="T3491" s="11">
        <f t="shared" si="328"/>
        <v>41753.427442129629</v>
      </c>
      <c r="U3491" s="11">
        <f t="shared" si="329"/>
        <v>41783.666666666664</v>
      </c>
    </row>
    <row r="3492" spans="1:21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4"/>
        <v>1.2749999999999999</v>
      </c>
      <c r="P3492" s="6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>
        <v>1</v>
      </c>
      <c r="T3492" s="11">
        <f t="shared" si="328"/>
        <v>42443.594027777777</v>
      </c>
      <c r="U3492" s="11">
        <f t="shared" si="329"/>
        <v>42473.594027777777</v>
      </c>
    </row>
    <row r="3493" spans="1:21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4"/>
        <v>1.5820000000000001</v>
      </c>
      <c r="P3493" s="6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>
        <v>1</v>
      </c>
      <c r="T3493" s="11">
        <f t="shared" si="328"/>
        <v>42121.041481481479</v>
      </c>
      <c r="U3493" s="11">
        <f t="shared" si="329"/>
        <v>42142.041481481479</v>
      </c>
    </row>
    <row r="3494" spans="1:21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4"/>
        <v>1.0526894736842105</v>
      </c>
      <c r="P3494" s="6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>
        <v>1</v>
      </c>
      <c r="T3494" s="11">
        <f t="shared" si="328"/>
        <v>42267.800891203697</v>
      </c>
      <c r="U3494" s="11">
        <f t="shared" si="329"/>
        <v>42302.800891203697</v>
      </c>
    </row>
    <row r="3495" spans="1:21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4"/>
        <v>1</v>
      </c>
      <c r="P3495" s="6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>
        <v>1</v>
      </c>
      <c r="T3495" s="11">
        <f t="shared" si="328"/>
        <v>41848.657824074071</v>
      </c>
      <c r="U3495" s="11">
        <f t="shared" si="329"/>
        <v>41868.007638888885</v>
      </c>
    </row>
    <row r="3496" spans="1:21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4"/>
        <v>1</v>
      </c>
      <c r="P3496" s="6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>
        <v>1</v>
      </c>
      <c r="T3496" s="11">
        <f t="shared" si="328"/>
        <v>42689.006655092591</v>
      </c>
      <c r="U3496" s="11">
        <f t="shared" si="329"/>
        <v>42700.041666666664</v>
      </c>
    </row>
    <row r="3497" spans="1:21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4"/>
        <v>1.0686</v>
      </c>
      <c r="P3497" s="6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>
        <v>1</v>
      </c>
      <c r="T3497" s="11">
        <f t="shared" si="328"/>
        <v>41915.554502314815</v>
      </c>
      <c r="U3497" s="11">
        <f t="shared" si="329"/>
        <v>41944.512499999997</v>
      </c>
    </row>
    <row r="3498" spans="1:21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4"/>
        <v>1.244</v>
      </c>
      <c r="P3498" s="6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>
        <v>1</v>
      </c>
      <c r="T3498" s="11">
        <f t="shared" si="328"/>
        <v>42584.638495370367</v>
      </c>
      <c r="U3498" s="11">
        <f t="shared" si="329"/>
        <v>42624.638495370367</v>
      </c>
    </row>
    <row r="3499" spans="1:21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4"/>
        <v>1.0870406189555126</v>
      </c>
      <c r="P3499" s="6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>
        <v>1</v>
      </c>
      <c r="T3499" s="11">
        <f t="shared" si="328"/>
        <v>42511.533611111103</v>
      </c>
      <c r="U3499" s="11">
        <f t="shared" si="329"/>
        <v>42523.708333333336</v>
      </c>
    </row>
    <row r="3500" spans="1:21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4"/>
        <v>1.0242424242424242</v>
      </c>
      <c r="P3500" s="6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>
        <v>1</v>
      </c>
      <c r="T3500" s="11">
        <f t="shared" si="328"/>
        <v>42458.950277777774</v>
      </c>
      <c r="U3500" s="11">
        <f t="shared" si="329"/>
        <v>42518.697222222218</v>
      </c>
    </row>
    <row r="3501" spans="1:21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4"/>
        <v>1.0549999999999999</v>
      </c>
      <c r="P3501" s="6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>
        <v>1</v>
      </c>
      <c r="T3501" s="11">
        <f t="shared" si="328"/>
        <v>42131.827835648146</v>
      </c>
      <c r="U3501" s="11">
        <f t="shared" si="329"/>
        <v>42186.082638888889</v>
      </c>
    </row>
    <row r="3502" spans="1:21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4"/>
        <v>1.0629999999999999</v>
      </c>
      <c r="P3502" s="6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>
        <v>1</v>
      </c>
      <c r="T3502" s="11">
        <f t="shared" si="328"/>
        <v>42419.711087962954</v>
      </c>
      <c r="U3502" s="11">
        <f t="shared" si="329"/>
        <v>42435.999305555553</v>
      </c>
    </row>
    <row r="3503" spans="1:21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4"/>
        <v>1.0066666666666666</v>
      </c>
      <c r="P3503" s="6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>
        <v>1</v>
      </c>
      <c r="T3503" s="11">
        <f t="shared" si="328"/>
        <v>42233.555497685178</v>
      </c>
      <c r="U3503" s="11">
        <f t="shared" si="329"/>
        <v>42258.555497685178</v>
      </c>
    </row>
    <row r="3504" spans="1:21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4"/>
        <v>1.054</v>
      </c>
      <c r="P3504" s="6">
        <f t="shared" si="325"/>
        <v>136</v>
      </c>
      <c r="Q3504" t="str">
        <f t="shared" si="326"/>
        <v>theater</v>
      </c>
      <c r="R3504" t="str">
        <f t="shared" si="327"/>
        <v>plays</v>
      </c>
      <c r="S3504">
        <v>1</v>
      </c>
      <c r="T3504" s="11">
        <f t="shared" si="328"/>
        <v>42430.631064814814</v>
      </c>
      <c r="U3504" s="11">
        <f t="shared" si="329"/>
        <v>42444.957638888889</v>
      </c>
    </row>
    <row r="3505" spans="1:21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4"/>
        <v>1.0755999999999999</v>
      </c>
      <c r="P3505" s="6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>
        <v>1</v>
      </c>
      <c r="T3505" s="11">
        <f t="shared" si="328"/>
        <v>42545.27</v>
      </c>
      <c r="U3505" s="11">
        <f t="shared" si="329"/>
        <v>42575.27</v>
      </c>
    </row>
    <row r="3506" spans="1:21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4"/>
        <v>1</v>
      </c>
      <c r="P3506" s="6">
        <f t="shared" si="325"/>
        <v>125</v>
      </c>
      <c r="Q3506" t="str">
        <f t="shared" si="326"/>
        <v>theater</v>
      </c>
      <c r="R3506" t="str">
        <f t="shared" si="327"/>
        <v>plays</v>
      </c>
      <c r="S3506">
        <v>1</v>
      </c>
      <c r="T3506" s="11">
        <f t="shared" si="328"/>
        <v>42297.540405092594</v>
      </c>
      <c r="U3506" s="11">
        <f t="shared" si="329"/>
        <v>42327.582071759258</v>
      </c>
    </row>
    <row r="3507" spans="1:21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4"/>
        <v>1.0376000000000001</v>
      </c>
      <c r="P3507" s="6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>
        <v>1</v>
      </c>
      <c r="T3507" s="11">
        <f t="shared" si="328"/>
        <v>41760.727372685185</v>
      </c>
      <c r="U3507" s="11">
        <f t="shared" si="329"/>
        <v>41771.958333333328</v>
      </c>
    </row>
    <row r="3508" spans="1:21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4"/>
        <v>1.0149999999999999</v>
      </c>
      <c r="P3508" s="6">
        <f t="shared" si="325"/>
        <v>105</v>
      </c>
      <c r="Q3508" t="str">
        <f t="shared" si="326"/>
        <v>theater</v>
      </c>
      <c r="R3508" t="str">
        <f t="shared" si="327"/>
        <v>plays</v>
      </c>
      <c r="S3508">
        <v>1</v>
      </c>
      <c r="T3508" s="11">
        <f t="shared" si="328"/>
        <v>41829.525925925926</v>
      </c>
      <c r="U3508" s="11">
        <f t="shared" si="329"/>
        <v>41874.525925925926</v>
      </c>
    </row>
    <row r="3509" spans="1:21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4"/>
        <v>1.044</v>
      </c>
      <c r="P3509" s="6">
        <f t="shared" si="325"/>
        <v>145</v>
      </c>
      <c r="Q3509" t="str">
        <f t="shared" si="326"/>
        <v>theater</v>
      </c>
      <c r="R3509" t="str">
        <f t="shared" si="327"/>
        <v>plays</v>
      </c>
      <c r="S3509">
        <v>1</v>
      </c>
      <c r="T3509" s="11">
        <f t="shared" si="328"/>
        <v>42491.714548611104</v>
      </c>
      <c r="U3509" s="11">
        <f t="shared" si="329"/>
        <v>42521.714548611104</v>
      </c>
    </row>
    <row r="3510" spans="1:21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4"/>
        <v>1.8</v>
      </c>
      <c r="P3510" s="6">
        <f t="shared" si="325"/>
        <v>12</v>
      </c>
      <c r="Q3510" t="str">
        <f t="shared" si="326"/>
        <v>theater</v>
      </c>
      <c r="R3510" t="str">
        <f t="shared" si="327"/>
        <v>plays</v>
      </c>
      <c r="S3510">
        <v>1</v>
      </c>
      <c r="T3510" s="11">
        <f t="shared" si="328"/>
        <v>42477.521446759252</v>
      </c>
      <c r="U3510" s="11">
        <f t="shared" si="329"/>
        <v>42500.666666666664</v>
      </c>
    </row>
    <row r="3511" spans="1:21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4"/>
        <v>1.0633333333333332</v>
      </c>
      <c r="P3511" s="6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>
        <v>1</v>
      </c>
      <c r="T3511" s="11">
        <f t="shared" si="328"/>
        <v>41950.651226851849</v>
      </c>
      <c r="U3511" s="11">
        <f t="shared" si="329"/>
        <v>41963.996527777774</v>
      </c>
    </row>
    <row r="3512" spans="1:21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4"/>
        <v>1.0055555555555555</v>
      </c>
      <c r="P3512" s="6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>
        <v>1</v>
      </c>
      <c r="T3512" s="11">
        <f t="shared" si="328"/>
        <v>41802.412569444445</v>
      </c>
      <c r="U3512" s="11">
        <f t="shared" si="329"/>
        <v>41822.412569444445</v>
      </c>
    </row>
    <row r="3513" spans="1:21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4"/>
        <v>1.012</v>
      </c>
      <c r="P3513" s="6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>
        <v>1</v>
      </c>
      <c r="T3513" s="11">
        <f t="shared" si="328"/>
        <v>41927.665451388886</v>
      </c>
      <c r="U3513" s="11">
        <f t="shared" si="329"/>
        <v>41950.5625</v>
      </c>
    </row>
    <row r="3514" spans="1:21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4"/>
        <v>1</v>
      </c>
      <c r="P3514" s="6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>
        <v>1</v>
      </c>
      <c r="T3514" s="11">
        <f t="shared" si="328"/>
        <v>42057.328611111108</v>
      </c>
      <c r="U3514" s="11">
        <f t="shared" si="329"/>
        <v>42117.286944444444</v>
      </c>
    </row>
    <row r="3515" spans="1:21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4"/>
        <v>1.1839285714285714</v>
      </c>
      <c r="P3515" s="6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>
        <v>1</v>
      </c>
      <c r="T3515" s="11">
        <f t="shared" si="328"/>
        <v>41780.887870370367</v>
      </c>
      <c r="U3515" s="11">
        <f t="shared" si="329"/>
        <v>41793.999305555553</v>
      </c>
    </row>
    <row r="3516" spans="1:21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4"/>
        <v>1.1000000000000001</v>
      </c>
      <c r="P3516" s="6">
        <f t="shared" si="325"/>
        <v>55</v>
      </c>
      <c r="Q3516" t="str">
        <f t="shared" si="326"/>
        <v>theater</v>
      </c>
      <c r="R3516" t="str">
        <f t="shared" si="327"/>
        <v>plays</v>
      </c>
      <c r="S3516">
        <v>1</v>
      </c>
      <c r="T3516" s="11">
        <f t="shared" si="328"/>
        <v>42020.638333333329</v>
      </c>
      <c r="U3516" s="11">
        <f t="shared" si="329"/>
        <v>42036.999305555553</v>
      </c>
    </row>
    <row r="3517" spans="1:21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4"/>
        <v>1.0266666666666666</v>
      </c>
      <c r="P3517" s="6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>
        <v>1</v>
      </c>
      <c r="T3517" s="11">
        <f t="shared" si="328"/>
        <v>42125.564479166664</v>
      </c>
      <c r="U3517" s="11">
        <f t="shared" si="329"/>
        <v>42155.564479166664</v>
      </c>
    </row>
    <row r="3518" spans="1:21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4"/>
        <v>1</v>
      </c>
      <c r="P3518" s="6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>
        <v>1</v>
      </c>
      <c r="T3518" s="11">
        <f t="shared" si="328"/>
        <v>41855.801736111105</v>
      </c>
      <c r="U3518" s="11">
        <f t="shared" si="329"/>
        <v>41889.916666666664</v>
      </c>
    </row>
    <row r="3519" spans="1:21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4"/>
        <v>1</v>
      </c>
      <c r="P3519" s="6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>
        <v>1</v>
      </c>
      <c r="T3519" s="11">
        <f t="shared" si="328"/>
        <v>41794.609189814815</v>
      </c>
      <c r="U3519" s="11">
        <f t="shared" si="329"/>
        <v>41824.25</v>
      </c>
    </row>
    <row r="3520" spans="1:21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4"/>
        <v>1.10046</v>
      </c>
      <c r="P3520" s="6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>
        <v>1</v>
      </c>
      <c r="T3520" s="11">
        <f t="shared" si="328"/>
        <v>41893.575219907405</v>
      </c>
      <c r="U3520" s="11">
        <f t="shared" si="329"/>
        <v>41914.38958333333</v>
      </c>
    </row>
    <row r="3521" spans="1:21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4"/>
        <v>1.0135000000000001</v>
      </c>
      <c r="P3521" s="6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>
        <v>1</v>
      </c>
      <c r="T3521" s="11">
        <f t="shared" si="328"/>
        <v>42037.390624999993</v>
      </c>
      <c r="U3521" s="11">
        <f t="shared" si="329"/>
        <v>42067.390624999993</v>
      </c>
    </row>
    <row r="3522" spans="1:21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24"/>
        <v>1.0075000000000001</v>
      </c>
      <c r="P3522" s="6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>
        <v>1</v>
      </c>
      <c r="T3522" s="11">
        <f t="shared" si="328"/>
        <v>42227.615879629629</v>
      </c>
      <c r="U3522" s="11">
        <f t="shared" si="329"/>
        <v>42253.365972222215</v>
      </c>
    </row>
    <row r="3523" spans="1:21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0">E3523/D3523</f>
        <v>1.6942857142857144</v>
      </c>
      <c r="P3523" s="6">
        <f t="shared" ref="P3523:P3586" si="331">E3523/L3523</f>
        <v>45.615384615384613</v>
      </c>
      <c r="Q3523" t="str">
        <f t="shared" ref="Q3523:Q3586" si="332">LEFT(N3523,FIND("/",N3523)-1)</f>
        <v>theater</v>
      </c>
      <c r="R3523" t="str">
        <f t="shared" ref="R3523:R3586" si="333">RIGHT(N3523,LEN(N3523)-FIND("/",N3523))</f>
        <v>plays</v>
      </c>
      <c r="S3523">
        <v>1</v>
      </c>
      <c r="T3523" s="11">
        <f t="shared" ref="T3523:T3586" si="334">(((J3523/60)/60)/24)+DATE(1970,1,1)+(-5/24)</f>
        <v>41881.153009259258</v>
      </c>
      <c r="U3523" s="11">
        <f t="shared" ref="U3523:U3586" si="335">(((I3523/60)/60)/24)+DATE(1970,1,1)+(-5/24)</f>
        <v>41911.153009259258</v>
      </c>
    </row>
    <row r="3524" spans="1:21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0"/>
        <v>1</v>
      </c>
      <c r="P3524" s="6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>
        <v>1</v>
      </c>
      <c r="T3524" s="11">
        <f t="shared" si="334"/>
        <v>42234.581550925919</v>
      </c>
      <c r="U3524" s="11">
        <f t="shared" si="335"/>
        <v>42262.212500000001</v>
      </c>
    </row>
    <row r="3525" spans="1:21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0"/>
        <v>1.1365000000000001</v>
      </c>
      <c r="P3525" s="6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>
        <v>1</v>
      </c>
      <c r="T3525" s="11">
        <f t="shared" si="334"/>
        <v>42581.189212962963</v>
      </c>
      <c r="U3525" s="11">
        <f t="shared" si="335"/>
        <v>42638.749999999993</v>
      </c>
    </row>
    <row r="3526" spans="1:21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0"/>
        <v>1.0156000000000001</v>
      </c>
      <c r="P3526" s="6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>
        <v>1</v>
      </c>
      <c r="T3526" s="11">
        <f t="shared" si="334"/>
        <v>41880.555243055554</v>
      </c>
      <c r="U3526" s="11">
        <f t="shared" si="335"/>
        <v>41894.958333333328</v>
      </c>
    </row>
    <row r="3527" spans="1:21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0"/>
        <v>1.06</v>
      </c>
      <c r="P3527" s="6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>
        <v>1</v>
      </c>
      <c r="T3527" s="11">
        <f t="shared" si="334"/>
        <v>42214.487337962964</v>
      </c>
      <c r="U3527" s="11">
        <f t="shared" si="335"/>
        <v>42225.458333333336</v>
      </c>
    </row>
    <row r="3528" spans="1:21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0"/>
        <v>1.02</v>
      </c>
      <c r="P3528" s="6">
        <f t="shared" si="331"/>
        <v>99</v>
      </c>
      <c r="Q3528" t="str">
        <f t="shared" si="332"/>
        <v>theater</v>
      </c>
      <c r="R3528" t="str">
        <f t="shared" si="333"/>
        <v>plays</v>
      </c>
      <c r="S3528">
        <v>1</v>
      </c>
      <c r="T3528" s="11">
        <f t="shared" si="334"/>
        <v>42460.126979166664</v>
      </c>
      <c r="U3528" s="11">
        <f t="shared" si="335"/>
        <v>42488.040972222218</v>
      </c>
    </row>
    <row r="3529" spans="1:21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0"/>
        <v>1.1691666666666667</v>
      </c>
      <c r="P3529" s="6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>
        <v>1</v>
      </c>
      <c r="T3529" s="11">
        <f t="shared" si="334"/>
        <v>42166.814872685187</v>
      </c>
      <c r="U3529" s="11">
        <f t="shared" si="335"/>
        <v>42195.957638888889</v>
      </c>
    </row>
    <row r="3530" spans="1:21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0"/>
        <v>1.0115151515151515</v>
      </c>
      <c r="P3530" s="6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>
        <v>1</v>
      </c>
      <c r="T3530" s="11">
        <f t="shared" si="334"/>
        <v>42733.293032407404</v>
      </c>
      <c r="U3530" s="11">
        <f t="shared" si="335"/>
        <v>42753.293032407404</v>
      </c>
    </row>
    <row r="3531" spans="1:21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0"/>
        <v>1.32</v>
      </c>
      <c r="P3531" s="6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>
        <v>1</v>
      </c>
      <c r="T3531" s="11">
        <f t="shared" si="334"/>
        <v>42177.553449074076</v>
      </c>
      <c r="U3531" s="11">
        <f t="shared" si="335"/>
        <v>42197.833333333336</v>
      </c>
    </row>
    <row r="3532" spans="1:21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0"/>
        <v>1</v>
      </c>
      <c r="P3532" s="6">
        <f t="shared" si="331"/>
        <v>125</v>
      </c>
      <c r="Q3532" t="str">
        <f t="shared" si="332"/>
        <v>theater</v>
      </c>
      <c r="R3532" t="str">
        <f t="shared" si="333"/>
        <v>plays</v>
      </c>
      <c r="S3532">
        <v>1</v>
      </c>
      <c r="T3532" s="11">
        <f t="shared" si="334"/>
        <v>42442.41501157407</v>
      </c>
      <c r="U3532" s="11">
        <f t="shared" si="335"/>
        <v>42470.624999999993</v>
      </c>
    </row>
    <row r="3533" spans="1:21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0"/>
        <v>1.28</v>
      </c>
      <c r="P3533" s="6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>
        <v>1</v>
      </c>
      <c r="T3533" s="11">
        <f t="shared" si="334"/>
        <v>42521.44599537037</v>
      </c>
      <c r="U3533" s="11">
        <f t="shared" si="335"/>
        <v>42551.44599537037</v>
      </c>
    </row>
    <row r="3534" spans="1:21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0"/>
        <v>1.1895833333333334</v>
      </c>
      <c r="P3534" s="6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>
        <v>1</v>
      </c>
      <c r="T3534" s="11">
        <f t="shared" si="334"/>
        <v>41884.391516203701</v>
      </c>
      <c r="U3534" s="11">
        <f t="shared" si="335"/>
        <v>41899.957638888889</v>
      </c>
    </row>
    <row r="3535" spans="1:21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0"/>
        <v>1.262</v>
      </c>
      <c r="P3535" s="6">
        <f t="shared" si="331"/>
        <v>78.875</v>
      </c>
      <c r="Q3535" t="str">
        <f t="shared" si="332"/>
        <v>theater</v>
      </c>
      <c r="R3535" t="str">
        <f t="shared" si="333"/>
        <v>plays</v>
      </c>
      <c r="S3535">
        <v>1</v>
      </c>
      <c r="T3535" s="11">
        <f t="shared" si="334"/>
        <v>42289.552858796298</v>
      </c>
      <c r="U3535" s="11">
        <f t="shared" si="335"/>
        <v>42319.594525462955</v>
      </c>
    </row>
    <row r="3536" spans="1:21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0"/>
        <v>1.5620000000000001</v>
      </c>
      <c r="P3536" s="6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>
        <v>1</v>
      </c>
      <c r="T3536" s="11">
        <f t="shared" si="334"/>
        <v>42243.416932870365</v>
      </c>
      <c r="U3536" s="11">
        <f t="shared" si="335"/>
        <v>42278.416932870365</v>
      </c>
    </row>
    <row r="3537" spans="1:21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0"/>
        <v>1.0315000000000001</v>
      </c>
      <c r="P3537" s="6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>
        <v>1</v>
      </c>
      <c r="T3537" s="11">
        <f t="shared" si="334"/>
        <v>42248.431828703695</v>
      </c>
      <c r="U3537" s="11">
        <f t="shared" si="335"/>
        <v>42279.541666666664</v>
      </c>
    </row>
    <row r="3538" spans="1:21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0"/>
        <v>1.5333333333333334</v>
      </c>
      <c r="P3538" s="6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>
        <v>1</v>
      </c>
      <c r="T3538" s="11">
        <f t="shared" si="334"/>
        <v>42328.518807870372</v>
      </c>
      <c r="U3538" s="11">
        <f t="shared" si="335"/>
        <v>42358.290972222218</v>
      </c>
    </row>
    <row r="3539" spans="1:21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0"/>
        <v>1.8044444444444445</v>
      </c>
      <c r="P3539" s="6">
        <f t="shared" si="331"/>
        <v>43.5</v>
      </c>
      <c r="Q3539" t="str">
        <f t="shared" si="332"/>
        <v>theater</v>
      </c>
      <c r="R3539" t="str">
        <f t="shared" si="333"/>
        <v>plays</v>
      </c>
      <c r="S3539">
        <v>1</v>
      </c>
      <c r="T3539" s="11">
        <f t="shared" si="334"/>
        <v>41923.146018518513</v>
      </c>
      <c r="U3539" s="11">
        <f t="shared" si="335"/>
        <v>41960.124305555553</v>
      </c>
    </row>
    <row r="3540" spans="1:21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0"/>
        <v>1.2845</v>
      </c>
      <c r="P3540" s="6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>
        <v>1</v>
      </c>
      <c r="T3540" s="11">
        <f t="shared" si="334"/>
        <v>42571.212268518517</v>
      </c>
      <c r="U3540" s="11">
        <f t="shared" si="335"/>
        <v>42599.212268518517</v>
      </c>
    </row>
    <row r="3541" spans="1:21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0"/>
        <v>1.1966666666666668</v>
      </c>
      <c r="P3541" s="6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>
        <v>1</v>
      </c>
      <c r="T3541" s="11">
        <f t="shared" si="334"/>
        <v>42600.547708333332</v>
      </c>
      <c r="U3541" s="11">
        <f t="shared" si="335"/>
        <v>42621.547708333332</v>
      </c>
    </row>
    <row r="3542" spans="1:21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0"/>
        <v>1.23</v>
      </c>
      <c r="P3542" s="6">
        <f t="shared" si="331"/>
        <v>46.125</v>
      </c>
      <c r="Q3542" t="str">
        <f t="shared" si="332"/>
        <v>theater</v>
      </c>
      <c r="R3542" t="str">
        <f t="shared" si="333"/>
        <v>plays</v>
      </c>
      <c r="S3542">
        <v>1</v>
      </c>
      <c r="T3542" s="11">
        <f t="shared" si="334"/>
        <v>42516.795034722221</v>
      </c>
      <c r="U3542" s="11">
        <f t="shared" si="335"/>
        <v>42546.795034722221</v>
      </c>
    </row>
    <row r="3543" spans="1:21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0"/>
        <v>1.05</v>
      </c>
      <c r="P3543" s="6">
        <f t="shared" si="331"/>
        <v>39.375</v>
      </c>
      <c r="Q3543" t="str">
        <f t="shared" si="332"/>
        <v>theater</v>
      </c>
      <c r="R3543" t="str">
        <f t="shared" si="333"/>
        <v>plays</v>
      </c>
      <c r="S3543">
        <v>1</v>
      </c>
      <c r="T3543" s="11">
        <f t="shared" si="334"/>
        <v>42222.521701388883</v>
      </c>
      <c r="U3543" s="11">
        <f t="shared" si="335"/>
        <v>42247.521701388883</v>
      </c>
    </row>
    <row r="3544" spans="1:21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0"/>
        <v>1.0223636363636364</v>
      </c>
      <c r="P3544" s="6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>
        <v>1</v>
      </c>
      <c r="T3544" s="11">
        <f t="shared" si="334"/>
        <v>41829.391458333332</v>
      </c>
      <c r="U3544" s="11">
        <f t="shared" si="335"/>
        <v>41889.391458333332</v>
      </c>
    </row>
    <row r="3545" spans="1:21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0"/>
        <v>1.0466666666666666</v>
      </c>
      <c r="P3545" s="6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>
        <v>1</v>
      </c>
      <c r="T3545" s="11">
        <f t="shared" si="334"/>
        <v>42150.546979166662</v>
      </c>
      <c r="U3545" s="11">
        <f t="shared" si="335"/>
        <v>42180.546979166662</v>
      </c>
    </row>
    <row r="3546" spans="1:21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0"/>
        <v>1</v>
      </c>
      <c r="P3546" s="6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>
        <v>1</v>
      </c>
      <c r="T3546" s="11">
        <f t="shared" si="334"/>
        <v>42040.623344907406</v>
      </c>
      <c r="U3546" s="11">
        <f t="shared" si="335"/>
        <v>42070.623344907406</v>
      </c>
    </row>
    <row r="3547" spans="1:21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0"/>
        <v>1.004</v>
      </c>
      <c r="P3547" s="6">
        <f t="shared" si="331"/>
        <v>31.375</v>
      </c>
      <c r="Q3547" t="str">
        <f t="shared" si="332"/>
        <v>theater</v>
      </c>
      <c r="R3547" t="str">
        <f t="shared" si="333"/>
        <v>plays</v>
      </c>
      <c r="S3547">
        <v>1</v>
      </c>
      <c r="T3547" s="11">
        <f t="shared" si="334"/>
        <v>42075.599062499998</v>
      </c>
      <c r="U3547" s="11">
        <f t="shared" si="335"/>
        <v>42105.599062499998</v>
      </c>
    </row>
    <row r="3548" spans="1:21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0"/>
        <v>1.0227272727272727</v>
      </c>
      <c r="P3548" s="6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>
        <v>1</v>
      </c>
      <c r="T3548" s="11">
        <f t="shared" si="334"/>
        <v>42073.452361111107</v>
      </c>
      <c r="U3548" s="11">
        <f t="shared" si="335"/>
        <v>42094.957638888889</v>
      </c>
    </row>
    <row r="3549" spans="1:21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0"/>
        <v>1.1440928571428572</v>
      </c>
      <c r="P3549" s="6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>
        <v>1</v>
      </c>
      <c r="T3549" s="11">
        <f t="shared" si="334"/>
        <v>42479.870381944442</v>
      </c>
      <c r="U3549" s="11">
        <f t="shared" si="335"/>
        <v>42503.957638888889</v>
      </c>
    </row>
    <row r="3550" spans="1:21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0"/>
        <v>1.019047619047619</v>
      </c>
      <c r="P3550" s="6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>
        <v>1</v>
      </c>
      <c r="T3550" s="11">
        <f t="shared" si="334"/>
        <v>42411.733958333331</v>
      </c>
      <c r="U3550" s="11">
        <f t="shared" si="335"/>
        <v>42433.833333333336</v>
      </c>
    </row>
    <row r="3551" spans="1:21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0"/>
        <v>1.02</v>
      </c>
      <c r="P3551" s="6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>
        <v>1</v>
      </c>
      <c r="T3551" s="11">
        <f t="shared" si="334"/>
        <v>42223.186030092591</v>
      </c>
      <c r="U3551" s="11">
        <f t="shared" si="335"/>
        <v>42251.186030092591</v>
      </c>
    </row>
    <row r="3552" spans="1:21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0"/>
        <v>1.048</v>
      </c>
      <c r="P3552" s="6">
        <f t="shared" si="331"/>
        <v>40.9375</v>
      </c>
      <c r="Q3552" t="str">
        <f t="shared" si="332"/>
        <v>theater</v>
      </c>
      <c r="R3552" t="str">
        <f t="shared" si="333"/>
        <v>plays</v>
      </c>
      <c r="S3552">
        <v>1</v>
      </c>
      <c r="T3552" s="11">
        <f t="shared" si="334"/>
        <v>42462.685162037036</v>
      </c>
      <c r="U3552" s="11">
        <f t="shared" si="335"/>
        <v>42492.685162037036</v>
      </c>
    </row>
    <row r="3553" spans="1:21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0"/>
        <v>1.0183333333333333</v>
      </c>
      <c r="P3553" s="6">
        <f t="shared" si="331"/>
        <v>61.1</v>
      </c>
      <c r="Q3553" t="str">
        <f t="shared" si="332"/>
        <v>theater</v>
      </c>
      <c r="R3553" t="str">
        <f t="shared" si="333"/>
        <v>plays</v>
      </c>
      <c r="S3553">
        <v>1</v>
      </c>
      <c r="T3553" s="11">
        <f t="shared" si="334"/>
        <v>41753.307523148142</v>
      </c>
      <c r="U3553" s="11">
        <f t="shared" si="335"/>
        <v>41781.713194444441</v>
      </c>
    </row>
    <row r="3554" spans="1:21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0"/>
        <v>1</v>
      </c>
      <c r="P3554" s="6">
        <f t="shared" si="331"/>
        <v>38.65</v>
      </c>
      <c r="Q3554" t="str">
        <f t="shared" si="332"/>
        <v>theater</v>
      </c>
      <c r="R3554" t="str">
        <f t="shared" si="333"/>
        <v>plays</v>
      </c>
      <c r="S3554">
        <v>1</v>
      </c>
      <c r="T3554" s="11">
        <f t="shared" si="334"/>
        <v>41788.378749999996</v>
      </c>
      <c r="U3554" s="11">
        <f t="shared" si="335"/>
        <v>41818.378749999996</v>
      </c>
    </row>
    <row r="3555" spans="1:21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0"/>
        <v>1.0627272727272727</v>
      </c>
      <c r="P3555" s="6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>
        <v>1</v>
      </c>
      <c r="T3555" s="11">
        <f t="shared" si="334"/>
        <v>42195.820370370369</v>
      </c>
      <c r="U3555" s="11">
        <f t="shared" si="335"/>
        <v>42227.791666666664</v>
      </c>
    </row>
    <row r="3556" spans="1:21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0"/>
        <v>1.1342219999999998</v>
      </c>
      <c r="P3556" s="6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>
        <v>1</v>
      </c>
      <c r="T3556" s="11">
        <f t="shared" si="334"/>
        <v>42015.842118055552</v>
      </c>
      <c r="U3556" s="11">
        <f t="shared" si="335"/>
        <v>42046.499999999993</v>
      </c>
    </row>
    <row r="3557" spans="1:21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0"/>
        <v>1</v>
      </c>
      <c r="P3557" s="6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>
        <v>1</v>
      </c>
      <c r="T3557" s="11">
        <f t="shared" si="334"/>
        <v>42661.233726851853</v>
      </c>
      <c r="U3557" s="11">
        <f t="shared" si="335"/>
        <v>42691.27539351851</v>
      </c>
    </row>
    <row r="3558" spans="1:21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0"/>
        <v>1.0045454545454546</v>
      </c>
      <c r="P3558" s="6">
        <f t="shared" si="331"/>
        <v>110.5</v>
      </c>
      <c r="Q3558" t="str">
        <f t="shared" si="332"/>
        <v>theater</v>
      </c>
      <c r="R3558" t="str">
        <f t="shared" si="333"/>
        <v>plays</v>
      </c>
      <c r="S3558">
        <v>1</v>
      </c>
      <c r="T3558" s="11">
        <f t="shared" si="334"/>
        <v>41808.441249999996</v>
      </c>
      <c r="U3558" s="11">
        <f t="shared" si="335"/>
        <v>41868.441249999996</v>
      </c>
    </row>
    <row r="3559" spans="1:21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0"/>
        <v>1.0003599999999999</v>
      </c>
      <c r="P3559" s="6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>
        <v>1</v>
      </c>
      <c r="T3559" s="11">
        <f t="shared" si="334"/>
        <v>41730.068414351852</v>
      </c>
      <c r="U3559" s="11">
        <f t="shared" si="335"/>
        <v>41764.068414351852</v>
      </c>
    </row>
    <row r="3560" spans="1:21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0"/>
        <v>1.44</v>
      </c>
      <c r="P3560" s="6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>
        <v>1</v>
      </c>
      <c r="T3560" s="11">
        <f t="shared" si="334"/>
        <v>42139.608506944445</v>
      </c>
      <c r="U3560" s="11">
        <f t="shared" si="335"/>
        <v>42181.666666666664</v>
      </c>
    </row>
    <row r="3561" spans="1:21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0"/>
        <v>1.0349999999999999</v>
      </c>
      <c r="P3561" s="6">
        <f t="shared" si="331"/>
        <v>43.125</v>
      </c>
      <c r="Q3561" t="str">
        <f t="shared" si="332"/>
        <v>theater</v>
      </c>
      <c r="R3561" t="str">
        <f t="shared" si="333"/>
        <v>plays</v>
      </c>
      <c r="S3561">
        <v>1</v>
      </c>
      <c r="T3561" s="11">
        <f t="shared" si="334"/>
        <v>42193.887824074067</v>
      </c>
      <c r="U3561" s="11">
        <f t="shared" si="335"/>
        <v>42216.165277777771</v>
      </c>
    </row>
    <row r="3562" spans="1:21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0"/>
        <v>1.0843750000000001</v>
      </c>
      <c r="P3562" s="6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>
        <v>1</v>
      </c>
      <c r="T3562" s="11">
        <f t="shared" si="334"/>
        <v>42115.681319444448</v>
      </c>
      <c r="U3562" s="11">
        <f t="shared" si="335"/>
        <v>42150.906249999993</v>
      </c>
    </row>
    <row r="3563" spans="1:21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0"/>
        <v>1.024</v>
      </c>
      <c r="P3563" s="6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>
        <v>1</v>
      </c>
      <c r="T3563" s="11">
        <f t="shared" si="334"/>
        <v>42203.471967592595</v>
      </c>
      <c r="U3563" s="11">
        <f t="shared" si="335"/>
        <v>42221.566666666658</v>
      </c>
    </row>
    <row r="3564" spans="1:21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0"/>
        <v>1.4888888888888889</v>
      </c>
      <c r="P3564" s="6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>
        <v>1</v>
      </c>
      <c r="T3564" s="11">
        <f t="shared" si="334"/>
        <v>42433.553553240738</v>
      </c>
      <c r="U3564" s="11">
        <f t="shared" si="335"/>
        <v>42442.708333333336</v>
      </c>
    </row>
    <row r="3565" spans="1:21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0"/>
        <v>1.0549000000000002</v>
      </c>
      <c r="P3565" s="6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>
        <v>1</v>
      </c>
      <c r="T3565" s="11">
        <f t="shared" si="334"/>
        <v>42555.46361111111</v>
      </c>
      <c r="U3565" s="11">
        <f t="shared" si="335"/>
        <v>42583.583333333336</v>
      </c>
    </row>
    <row r="3566" spans="1:21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0"/>
        <v>1.0049999999999999</v>
      </c>
      <c r="P3566" s="6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>
        <v>1</v>
      </c>
      <c r="T3566" s="11">
        <f t="shared" si="334"/>
        <v>42236.414918981485</v>
      </c>
      <c r="U3566" s="11">
        <f t="shared" si="335"/>
        <v>42282.458333333336</v>
      </c>
    </row>
    <row r="3567" spans="1:21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0"/>
        <v>1.3055555555555556</v>
      </c>
      <c r="P3567" s="6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>
        <v>1</v>
      </c>
      <c r="T3567" s="11">
        <f t="shared" si="334"/>
        <v>41974.534814814811</v>
      </c>
      <c r="U3567" s="11">
        <f t="shared" si="335"/>
        <v>42004.534814814811</v>
      </c>
    </row>
    <row r="3568" spans="1:21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0"/>
        <v>1.0475000000000001</v>
      </c>
      <c r="P3568" s="6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>
        <v>1</v>
      </c>
      <c r="T3568" s="11">
        <f t="shared" si="334"/>
        <v>41997.299571759257</v>
      </c>
      <c r="U3568" s="11">
        <f t="shared" si="335"/>
        <v>42027.299571759257</v>
      </c>
    </row>
    <row r="3569" spans="1:21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0"/>
        <v>1.0880000000000001</v>
      </c>
      <c r="P3569" s="6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>
        <v>1</v>
      </c>
      <c r="T3569" s="11">
        <f t="shared" si="334"/>
        <v>42135.602361111109</v>
      </c>
      <c r="U3569" s="11">
        <f t="shared" si="335"/>
        <v>42165.602361111109</v>
      </c>
    </row>
    <row r="3570" spans="1:21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0"/>
        <v>1.1100000000000001</v>
      </c>
      <c r="P3570" s="6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>
        <v>1</v>
      </c>
      <c r="T3570" s="11">
        <f t="shared" si="334"/>
        <v>41869.532337962963</v>
      </c>
      <c r="U3570" s="11">
        <f t="shared" si="335"/>
        <v>41899.532337962963</v>
      </c>
    </row>
    <row r="3571" spans="1:21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0"/>
        <v>1.0047999999999999</v>
      </c>
      <c r="P3571" s="6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>
        <v>1</v>
      </c>
      <c r="T3571" s="11">
        <f t="shared" si="334"/>
        <v>41982.480277777773</v>
      </c>
      <c r="U3571" s="11">
        <f t="shared" si="335"/>
        <v>42012.480277777773</v>
      </c>
    </row>
    <row r="3572" spans="1:21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0"/>
        <v>1.1435</v>
      </c>
      <c r="P3572" s="6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>
        <v>1</v>
      </c>
      <c r="T3572" s="11">
        <f t="shared" si="334"/>
        <v>41976.123645833337</v>
      </c>
      <c r="U3572" s="11">
        <f t="shared" si="335"/>
        <v>42004.083333333336</v>
      </c>
    </row>
    <row r="3573" spans="1:21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0"/>
        <v>1.2206666666666666</v>
      </c>
      <c r="P3573" s="6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>
        <v>1</v>
      </c>
      <c r="T3573" s="11">
        <f t="shared" si="334"/>
        <v>41912.650613425925</v>
      </c>
      <c r="U3573" s="11">
        <f t="shared" si="335"/>
        <v>41942.650613425925</v>
      </c>
    </row>
    <row r="3574" spans="1:21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0"/>
        <v>1</v>
      </c>
      <c r="P3574" s="6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>
        <v>1</v>
      </c>
      <c r="T3574" s="11">
        <f t="shared" si="334"/>
        <v>42146.36206018518</v>
      </c>
      <c r="U3574" s="11">
        <f t="shared" si="335"/>
        <v>42176.36206018518</v>
      </c>
    </row>
    <row r="3575" spans="1:21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0"/>
        <v>1.028</v>
      </c>
      <c r="P3575" s="6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>
        <v>1</v>
      </c>
      <c r="T3575" s="11">
        <f t="shared" si="334"/>
        <v>41921.167199074072</v>
      </c>
      <c r="U3575" s="11">
        <f t="shared" si="335"/>
        <v>41951.208865740737</v>
      </c>
    </row>
    <row r="3576" spans="1:21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0"/>
        <v>1.0612068965517241</v>
      </c>
      <c r="P3576" s="6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>
        <v>1</v>
      </c>
      <c r="T3576" s="11">
        <f t="shared" si="334"/>
        <v>41926.734351851846</v>
      </c>
      <c r="U3576" s="11">
        <f t="shared" si="335"/>
        <v>41956.776018518511</v>
      </c>
    </row>
    <row r="3577" spans="1:21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0"/>
        <v>1.0133000000000001</v>
      </c>
      <c r="P3577" s="6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>
        <v>1</v>
      </c>
      <c r="T3577" s="11">
        <f t="shared" si="334"/>
        <v>42561.575543981475</v>
      </c>
      <c r="U3577" s="11">
        <f t="shared" si="335"/>
        <v>42592.957638888889</v>
      </c>
    </row>
    <row r="3578" spans="1:21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0"/>
        <v>1</v>
      </c>
      <c r="P3578" s="6">
        <f t="shared" si="331"/>
        <v>20</v>
      </c>
      <c r="Q3578" t="str">
        <f t="shared" si="332"/>
        <v>theater</v>
      </c>
      <c r="R3578" t="str">
        <f t="shared" si="333"/>
        <v>plays</v>
      </c>
      <c r="S3578">
        <v>1</v>
      </c>
      <c r="T3578" s="11">
        <f t="shared" si="334"/>
        <v>42649.340902777774</v>
      </c>
      <c r="U3578" s="11">
        <f t="shared" si="335"/>
        <v>42709.382569444446</v>
      </c>
    </row>
    <row r="3579" spans="1:21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0"/>
        <v>1.3</v>
      </c>
      <c r="P3579" s="6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>
        <v>1</v>
      </c>
      <c r="T3579" s="11">
        <f t="shared" si="334"/>
        <v>42093.578506944446</v>
      </c>
      <c r="U3579" s="11">
        <f t="shared" si="335"/>
        <v>42120.061111111114</v>
      </c>
    </row>
    <row r="3580" spans="1:21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0"/>
        <v>1.0001333333333333</v>
      </c>
      <c r="P3580" s="6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>
        <v>1</v>
      </c>
      <c r="T3580" s="11">
        <f t="shared" si="334"/>
        <v>42460.525196759256</v>
      </c>
      <c r="U3580" s="11">
        <f t="shared" si="335"/>
        <v>42490.525196759256</v>
      </c>
    </row>
    <row r="3581" spans="1:21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0"/>
        <v>1</v>
      </c>
      <c r="P3581" s="6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>
        <v>1</v>
      </c>
      <c r="T3581" s="11">
        <f t="shared" si="334"/>
        <v>42430.553888888891</v>
      </c>
      <c r="U3581" s="11">
        <f t="shared" si="335"/>
        <v>42460.51222222222</v>
      </c>
    </row>
    <row r="3582" spans="1:21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0"/>
        <v>1.1388888888888888</v>
      </c>
      <c r="P3582" s="6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>
        <v>1</v>
      </c>
      <c r="T3582" s="11">
        <f t="shared" si="334"/>
        <v>42025.967847222222</v>
      </c>
      <c r="U3582" s="11">
        <f t="shared" si="335"/>
        <v>42063.999305555553</v>
      </c>
    </row>
    <row r="3583" spans="1:21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0"/>
        <v>1</v>
      </c>
      <c r="P3583" s="6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>
        <v>1</v>
      </c>
      <c r="T3583" s="11">
        <f t="shared" si="334"/>
        <v>41836.26284722222</v>
      </c>
      <c r="U3583" s="11">
        <f t="shared" si="335"/>
        <v>41850.26284722222</v>
      </c>
    </row>
    <row r="3584" spans="1:21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0"/>
        <v>2.87</v>
      </c>
      <c r="P3584" s="6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>
        <v>1</v>
      </c>
      <c r="T3584" s="11">
        <f t="shared" si="334"/>
        <v>42450.887523148143</v>
      </c>
      <c r="U3584" s="11">
        <f t="shared" si="335"/>
        <v>42464.887523148143</v>
      </c>
    </row>
    <row r="3585" spans="1:21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0"/>
        <v>1.085</v>
      </c>
      <c r="P3585" s="6">
        <f t="shared" si="331"/>
        <v>135.625</v>
      </c>
      <c r="Q3585" t="str">
        <f t="shared" si="332"/>
        <v>theater</v>
      </c>
      <c r="R3585" t="str">
        <f t="shared" si="333"/>
        <v>plays</v>
      </c>
      <c r="S3585">
        <v>1</v>
      </c>
      <c r="T3585" s="11">
        <f t="shared" si="334"/>
        <v>42418.217650462961</v>
      </c>
      <c r="U3585" s="11">
        <f t="shared" si="335"/>
        <v>42478.175983796296</v>
      </c>
    </row>
    <row r="3586" spans="1:21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0"/>
        <v>1.155</v>
      </c>
      <c r="P3586" s="6">
        <f t="shared" si="331"/>
        <v>30.9375</v>
      </c>
      <c r="Q3586" t="str">
        <f t="shared" si="332"/>
        <v>theater</v>
      </c>
      <c r="R3586" t="str">
        <f t="shared" si="333"/>
        <v>plays</v>
      </c>
      <c r="S3586">
        <v>1</v>
      </c>
      <c r="T3586" s="11">
        <f t="shared" si="334"/>
        <v>42168.108148148145</v>
      </c>
      <c r="U3586" s="11">
        <f t="shared" si="335"/>
        <v>42198.108148148145</v>
      </c>
    </row>
    <row r="3587" spans="1:21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36">E3587/D3587</f>
        <v>1.1911764705882353</v>
      </c>
      <c r="P3587" s="6">
        <f t="shared" ref="P3587:P3650" si="337">E3587/L3587</f>
        <v>176.08695652173913</v>
      </c>
      <c r="Q3587" t="str">
        <f t="shared" ref="Q3587:Q3650" si="338">LEFT(N3587,FIND("/",N3587)-1)</f>
        <v>theater</v>
      </c>
      <c r="R3587" t="str">
        <f t="shared" ref="R3587:R3650" si="339">RIGHT(N3587,LEN(N3587)-FIND("/",N3587))</f>
        <v>plays</v>
      </c>
      <c r="S3587">
        <v>1</v>
      </c>
      <c r="T3587" s="11">
        <f t="shared" ref="T3587:T3650" si="340">(((J3587/60)/60)/24)+DATE(1970,1,1)+(-5/24)</f>
        <v>41964.507986111108</v>
      </c>
      <c r="U3587" s="11">
        <f t="shared" ref="U3587:U3650" si="341">(((I3587/60)/60)/24)+DATE(1970,1,1)+(-5/24)</f>
        <v>41994.507986111108</v>
      </c>
    </row>
    <row r="3588" spans="1:21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6"/>
        <v>1.0942666666666667</v>
      </c>
      <c r="P3588" s="6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>
        <v>1</v>
      </c>
      <c r="T3588" s="11">
        <f t="shared" si="340"/>
        <v>42576.489236111105</v>
      </c>
      <c r="U3588" s="11">
        <f t="shared" si="341"/>
        <v>42636.489236111105</v>
      </c>
    </row>
    <row r="3589" spans="1:21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6"/>
        <v>1.266</v>
      </c>
      <c r="P3589" s="6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>
        <v>1</v>
      </c>
      <c r="T3589" s="11">
        <f t="shared" si="340"/>
        <v>42503.331643518519</v>
      </c>
      <c r="U3589" s="11">
        <f t="shared" si="341"/>
        <v>42548.583333333336</v>
      </c>
    </row>
    <row r="3590" spans="1:21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6"/>
        <v>1.0049999999999999</v>
      </c>
      <c r="P3590" s="6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>
        <v>1</v>
      </c>
      <c r="T3590" s="11">
        <f t="shared" si="340"/>
        <v>42101.620486111111</v>
      </c>
      <c r="U3590" s="11">
        <f t="shared" si="341"/>
        <v>42123.749999999993</v>
      </c>
    </row>
    <row r="3591" spans="1:21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6"/>
        <v>1.2749999999999999</v>
      </c>
      <c r="P3591" s="6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>
        <v>1</v>
      </c>
      <c r="T3591" s="11">
        <f t="shared" si="340"/>
        <v>42125.439201388886</v>
      </c>
      <c r="U3591" s="11">
        <f t="shared" si="341"/>
        <v>42150.439201388886</v>
      </c>
    </row>
    <row r="3592" spans="1:21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6"/>
        <v>1.0005999999999999</v>
      </c>
      <c r="P3592" s="6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>
        <v>1</v>
      </c>
      <c r="T3592" s="11">
        <f t="shared" si="340"/>
        <v>41902.125393518516</v>
      </c>
      <c r="U3592" s="11">
        <f t="shared" si="341"/>
        <v>41932.125393518516</v>
      </c>
    </row>
    <row r="3593" spans="1:21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6"/>
        <v>1.75</v>
      </c>
      <c r="P3593" s="6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>
        <v>1</v>
      </c>
      <c r="T3593" s="11">
        <f t="shared" si="340"/>
        <v>42003.74009259259</v>
      </c>
      <c r="U3593" s="11">
        <f t="shared" si="341"/>
        <v>42027.999305555553</v>
      </c>
    </row>
    <row r="3594" spans="1:21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6"/>
        <v>1.2725</v>
      </c>
      <c r="P3594" s="6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>
        <v>1</v>
      </c>
      <c r="T3594" s="11">
        <f t="shared" si="340"/>
        <v>41988.621608796289</v>
      </c>
      <c r="U3594" s="11">
        <f t="shared" si="341"/>
        <v>42045.999305555553</v>
      </c>
    </row>
    <row r="3595" spans="1:21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6"/>
        <v>1.1063333333333334</v>
      </c>
      <c r="P3595" s="6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>
        <v>1</v>
      </c>
      <c r="T3595" s="11">
        <f t="shared" si="340"/>
        <v>41974.690266203703</v>
      </c>
      <c r="U3595" s="11">
        <f t="shared" si="341"/>
        <v>42009.643055555549</v>
      </c>
    </row>
    <row r="3596" spans="1:21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6"/>
        <v>1.2593749999999999</v>
      </c>
      <c r="P3596" s="6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>
        <v>1</v>
      </c>
      <c r="T3596" s="11">
        <f t="shared" si="340"/>
        <v>42591.858587962961</v>
      </c>
      <c r="U3596" s="11">
        <f t="shared" si="341"/>
        <v>42616.858587962961</v>
      </c>
    </row>
    <row r="3597" spans="1:21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6"/>
        <v>1.1850000000000001</v>
      </c>
      <c r="P3597" s="6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>
        <v>1</v>
      </c>
      <c r="T3597" s="11">
        <f t="shared" si="340"/>
        <v>42049.800034722219</v>
      </c>
      <c r="U3597" s="11">
        <f t="shared" si="341"/>
        <v>42076.082638888889</v>
      </c>
    </row>
    <row r="3598" spans="1:21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6"/>
        <v>1.0772727272727274</v>
      </c>
      <c r="P3598" s="6">
        <f t="shared" si="337"/>
        <v>79</v>
      </c>
      <c r="Q3598" t="str">
        <f t="shared" si="338"/>
        <v>theater</v>
      </c>
      <c r="R3598" t="str">
        <f t="shared" si="339"/>
        <v>plays</v>
      </c>
      <c r="S3598">
        <v>1</v>
      </c>
      <c r="T3598" s="11">
        <f t="shared" si="340"/>
        <v>41856.506736111107</v>
      </c>
      <c r="U3598" s="11">
        <f t="shared" si="341"/>
        <v>41877.506736111107</v>
      </c>
    </row>
    <row r="3599" spans="1:21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6"/>
        <v>1.026</v>
      </c>
      <c r="P3599" s="6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>
        <v>1</v>
      </c>
      <c r="T3599" s="11">
        <f t="shared" si="340"/>
        <v>42417.377199074072</v>
      </c>
      <c r="U3599" s="11">
        <f t="shared" si="341"/>
        <v>42432.040972222218</v>
      </c>
    </row>
    <row r="3600" spans="1:21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6"/>
        <v>1.101</v>
      </c>
      <c r="P3600" s="6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>
        <v>1</v>
      </c>
      <c r="T3600" s="11">
        <f t="shared" si="340"/>
        <v>41866.590532407405</v>
      </c>
      <c r="U3600" s="11">
        <f t="shared" si="341"/>
        <v>41884.999305555553</v>
      </c>
    </row>
    <row r="3601" spans="1:21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6"/>
        <v>2.02</v>
      </c>
      <c r="P3601" s="6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>
        <v>1</v>
      </c>
      <c r="T3601" s="11">
        <f t="shared" si="340"/>
        <v>42220.586539351854</v>
      </c>
      <c r="U3601" s="11">
        <f t="shared" si="341"/>
        <v>42245.791666666664</v>
      </c>
    </row>
    <row r="3602" spans="1:21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6"/>
        <v>1.3</v>
      </c>
      <c r="P3602" s="6">
        <f t="shared" si="337"/>
        <v>3.25</v>
      </c>
      <c r="Q3602" t="str">
        <f t="shared" si="338"/>
        <v>theater</v>
      </c>
      <c r="R3602" t="str">
        <f t="shared" si="339"/>
        <v>plays</v>
      </c>
      <c r="S3602">
        <v>1</v>
      </c>
      <c r="T3602" s="11">
        <f t="shared" si="340"/>
        <v>42628.640787037039</v>
      </c>
      <c r="U3602" s="11">
        <f t="shared" si="341"/>
        <v>42656.640787037039</v>
      </c>
    </row>
    <row r="3603" spans="1:21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6"/>
        <v>1.0435000000000001</v>
      </c>
      <c r="P3603" s="6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>
        <v>1</v>
      </c>
      <c r="T3603" s="11">
        <f t="shared" si="340"/>
        <v>41990.790300925924</v>
      </c>
      <c r="U3603" s="11">
        <f t="shared" si="341"/>
        <v>42020.790300925924</v>
      </c>
    </row>
    <row r="3604" spans="1:21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6"/>
        <v>1.0004999999999999</v>
      </c>
      <c r="P3604" s="6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>
        <v>1</v>
      </c>
      <c r="T3604" s="11">
        <f t="shared" si="340"/>
        <v>42447.68609953703</v>
      </c>
      <c r="U3604" s="11">
        <f t="shared" si="341"/>
        <v>42507.68609953703</v>
      </c>
    </row>
    <row r="3605" spans="1:21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6"/>
        <v>1.7066666666666668</v>
      </c>
      <c r="P3605" s="6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>
        <v>1</v>
      </c>
      <c r="T3605" s="11">
        <f t="shared" si="340"/>
        <v>42283.656018518515</v>
      </c>
      <c r="U3605" s="11">
        <f t="shared" si="341"/>
        <v>42313.697685185187</v>
      </c>
    </row>
    <row r="3606" spans="1:21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6"/>
        <v>1.1283333333333334</v>
      </c>
      <c r="P3606" s="6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>
        <v>1</v>
      </c>
      <c r="T3606" s="11">
        <f t="shared" si="340"/>
        <v>42482.80736111111</v>
      </c>
      <c r="U3606" s="11">
        <f t="shared" si="341"/>
        <v>42489.082638888889</v>
      </c>
    </row>
    <row r="3607" spans="1:21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6"/>
        <v>1.84</v>
      </c>
      <c r="P3607" s="6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>
        <v>1</v>
      </c>
      <c r="T3607" s="11">
        <f t="shared" si="340"/>
        <v>42383.584791666661</v>
      </c>
      <c r="U3607" s="11">
        <f t="shared" si="341"/>
        <v>42413.584791666661</v>
      </c>
    </row>
    <row r="3608" spans="1:21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6"/>
        <v>1.3026666666666666</v>
      </c>
      <c r="P3608" s="6">
        <f t="shared" si="337"/>
        <v>61.0625</v>
      </c>
      <c r="Q3608" t="str">
        <f t="shared" si="338"/>
        <v>theater</v>
      </c>
      <c r="R3608" t="str">
        <f t="shared" si="339"/>
        <v>plays</v>
      </c>
      <c r="S3608">
        <v>1</v>
      </c>
      <c r="T3608" s="11">
        <f t="shared" si="340"/>
        <v>42566.396493055552</v>
      </c>
      <c r="U3608" s="11">
        <f t="shared" si="341"/>
        <v>42596.396493055552</v>
      </c>
    </row>
    <row r="3609" spans="1:21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6"/>
        <v>1.0545454545454545</v>
      </c>
      <c r="P3609" s="6">
        <f t="shared" si="337"/>
        <v>29</v>
      </c>
      <c r="Q3609" t="str">
        <f t="shared" si="338"/>
        <v>theater</v>
      </c>
      <c r="R3609" t="str">
        <f t="shared" si="339"/>
        <v>plays</v>
      </c>
      <c r="S3609">
        <v>1</v>
      </c>
      <c r="T3609" s="11">
        <f t="shared" si="340"/>
        <v>42338.755578703705</v>
      </c>
      <c r="U3609" s="11">
        <f t="shared" si="341"/>
        <v>42352.791666666664</v>
      </c>
    </row>
    <row r="3610" spans="1:21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6"/>
        <v>1</v>
      </c>
      <c r="P3610" s="6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>
        <v>1</v>
      </c>
      <c r="T3610" s="11">
        <f t="shared" si="340"/>
        <v>42506.50104166667</v>
      </c>
      <c r="U3610" s="11">
        <f t="shared" si="341"/>
        <v>42538.374999999993</v>
      </c>
    </row>
    <row r="3611" spans="1:21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6"/>
        <v>1.5331632653061225</v>
      </c>
      <c r="P3611" s="6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>
        <v>1</v>
      </c>
      <c r="T3611" s="11">
        <f t="shared" si="340"/>
        <v>42429.783391203695</v>
      </c>
      <c r="U3611" s="11">
        <f t="shared" si="341"/>
        <v>42459.741724537038</v>
      </c>
    </row>
    <row r="3612" spans="1:21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6"/>
        <v>1.623</v>
      </c>
      <c r="P3612" s="6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>
        <v>1</v>
      </c>
      <c r="T3612" s="11">
        <f t="shared" si="340"/>
        <v>42203.22379629629</v>
      </c>
      <c r="U3612" s="11">
        <f t="shared" si="341"/>
        <v>42233.22379629629</v>
      </c>
    </row>
    <row r="3613" spans="1:21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6"/>
        <v>1.36</v>
      </c>
      <c r="P3613" s="6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>
        <v>1</v>
      </c>
      <c r="T3613" s="11">
        <f t="shared" si="340"/>
        <v>42072.162048611113</v>
      </c>
      <c r="U3613" s="11">
        <f t="shared" si="341"/>
        <v>42102.162048611113</v>
      </c>
    </row>
    <row r="3614" spans="1:21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6"/>
        <v>1.444</v>
      </c>
      <c r="P3614" s="6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>
        <v>1</v>
      </c>
      <c r="T3614" s="11">
        <f t="shared" si="340"/>
        <v>41789.518645833334</v>
      </c>
      <c r="U3614" s="11">
        <f t="shared" si="341"/>
        <v>41799.518645833334</v>
      </c>
    </row>
    <row r="3615" spans="1:21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6"/>
        <v>1</v>
      </c>
      <c r="P3615" s="6">
        <f t="shared" si="337"/>
        <v>62.5</v>
      </c>
      <c r="Q3615" t="str">
        <f t="shared" si="338"/>
        <v>theater</v>
      </c>
      <c r="R3615" t="str">
        <f t="shared" si="339"/>
        <v>plays</v>
      </c>
      <c r="S3615">
        <v>1</v>
      </c>
      <c r="T3615" s="11">
        <f t="shared" si="340"/>
        <v>41788.381643518514</v>
      </c>
      <c r="U3615" s="11">
        <f t="shared" si="341"/>
        <v>41818.381643518514</v>
      </c>
    </row>
    <row r="3616" spans="1:21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6"/>
        <v>1.008</v>
      </c>
      <c r="P3616" s="6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>
        <v>1</v>
      </c>
      <c r="T3616" s="11">
        <f t="shared" si="340"/>
        <v>42143.833518518521</v>
      </c>
      <c r="U3616" s="11">
        <f t="shared" si="341"/>
        <v>42173.833518518521</v>
      </c>
    </row>
    <row r="3617" spans="1:21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6"/>
        <v>1.0680000000000001</v>
      </c>
      <c r="P3617" s="6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>
        <v>1</v>
      </c>
      <c r="T3617" s="11">
        <f t="shared" si="340"/>
        <v>42318.385370370372</v>
      </c>
      <c r="U3617" s="11">
        <f t="shared" si="341"/>
        <v>42348.385370370372</v>
      </c>
    </row>
    <row r="3618" spans="1:21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6"/>
        <v>1.248</v>
      </c>
      <c r="P3618" s="6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>
        <v>1</v>
      </c>
      <c r="T3618" s="11">
        <f t="shared" si="340"/>
        <v>42052.741481481477</v>
      </c>
      <c r="U3618" s="11">
        <f t="shared" si="341"/>
        <v>42082.699814814812</v>
      </c>
    </row>
    <row r="3619" spans="1:21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6"/>
        <v>1.1891891891891893</v>
      </c>
      <c r="P3619" s="6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>
        <v>1</v>
      </c>
      <c r="T3619" s="11">
        <f t="shared" si="340"/>
        <v>42779.401956018519</v>
      </c>
      <c r="U3619" s="11">
        <f t="shared" si="341"/>
        <v>42793.791666666664</v>
      </c>
    </row>
    <row r="3620" spans="1:21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6"/>
        <v>1.01</v>
      </c>
      <c r="P3620" s="6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>
        <v>1</v>
      </c>
      <c r="T3620" s="11">
        <f t="shared" si="340"/>
        <v>42128.419560185182</v>
      </c>
      <c r="U3620" s="11">
        <f t="shared" si="341"/>
        <v>42158.419560185182</v>
      </c>
    </row>
    <row r="3621" spans="1:21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6"/>
        <v>1.1299999999999999</v>
      </c>
      <c r="P3621" s="6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>
        <v>1</v>
      </c>
      <c r="T3621" s="11">
        <f t="shared" si="340"/>
        <v>42660.92391203704</v>
      </c>
      <c r="U3621" s="11">
        <f t="shared" si="341"/>
        <v>42693.708333333336</v>
      </c>
    </row>
    <row r="3622" spans="1:21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6"/>
        <v>1.0519047619047619</v>
      </c>
      <c r="P3622" s="6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>
        <v>1</v>
      </c>
      <c r="T3622" s="11">
        <f t="shared" si="340"/>
        <v>42037.72987268518</v>
      </c>
      <c r="U3622" s="11">
        <f t="shared" si="341"/>
        <v>42067.958333333336</v>
      </c>
    </row>
    <row r="3623" spans="1:21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6"/>
        <v>1.0973333333333333</v>
      </c>
      <c r="P3623" s="6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>
        <v>1</v>
      </c>
      <c r="T3623" s="11">
        <f t="shared" si="340"/>
        <v>42619.727361111109</v>
      </c>
      <c r="U3623" s="11">
        <f t="shared" si="341"/>
        <v>42643.666666666664</v>
      </c>
    </row>
    <row r="3624" spans="1:21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6"/>
        <v>1.00099</v>
      </c>
      <c r="P3624" s="6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>
        <v>1</v>
      </c>
      <c r="T3624" s="11">
        <f t="shared" si="340"/>
        <v>41877.013553240737</v>
      </c>
      <c r="U3624" s="11">
        <f t="shared" si="341"/>
        <v>41909.932638888888</v>
      </c>
    </row>
    <row r="3625" spans="1:21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6"/>
        <v>1.2</v>
      </c>
      <c r="P3625" s="6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>
        <v>1</v>
      </c>
      <c r="T3625" s="11">
        <f t="shared" si="340"/>
        <v>41828.528587962959</v>
      </c>
      <c r="U3625" s="11">
        <f t="shared" si="341"/>
        <v>41846.083333333328</v>
      </c>
    </row>
    <row r="3626" spans="1:21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6"/>
        <v>1.0493333333333332</v>
      </c>
      <c r="P3626" s="6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>
        <v>1</v>
      </c>
      <c r="T3626" s="11">
        <f t="shared" si="340"/>
        <v>42545.565856481473</v>
      </c>
      <c r="U3626" s="11">
        <f t="shared" si="341"/>
        <v>42605.565856481473</v>
      </c>
    </row>
    <row r="3627" spans="1:21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6"/>
        <v>1.0266666666666666</v>
      </c>
      <c r="P3627" s="6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>
        <v>1</v>
      </c>
      <c r="T3627" s="11">
        <f t="shared" si="340"/>
        <v>42157.444178240738</v>
      </c>
      <c r="U3627" s="11">
        <f t="shared" si="341"/>
        <v>42187.444178240738</v>
      </c>
    </row>
    <row r="3628" spans="1:21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6"/>
        <v>1.0182500000000001</v>
      </c>
      <c r="P3628" s="6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>
        <v>1</v>
      </c>
      <c r="T3628" s="11">
        <f t="shared" si="340"/>
        <v>41846.458993055552</v>
      </c>
      <c r="U3628" s="11">
        <f t="shared" si="341"/>
        <v>41867.458993055552</v>
      </c>
    </row>
    <row r="3629" spans="1:21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6"/>
        <v>1</v>
      </c>
      <c r="P3629" s="6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>
        <v>1</v>
      </c>
      <c r="T3629" s="11">
        <f t="shared" si="340"/>
        <v>42460.533414351848</v>
      </c>
      <c r="U3629" s="11">
        <f t="shared" si="341"/>
        <v>42510.957638888889</v>
      </c>
    </row>
    <row r="3630" spans="1:21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6"/>
        <v>0</v>
      </c>
      <c r="P3630" s="6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>
        <v>1</v>
      </c>
      <c r="T3630" s="11">
        <f t="shared" si="340"/>
        <v>42291.6249537037</v>
      </c>
      <c r="U3630" s="11">
        <f t="shared" si="341"/>
        <v>42351.666620370372</v>
      </c>
    </row>
    <row r="3631" spans="1:21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6"/>
        <v>1.9999999999999999E-6</v>
      </c>
      <c r="P3631" s="6">
        <f t="shared" si="337"/>
        <v>1</v>
      </c>
      <c r="Q3631" t="str">
        <f t="shared" si="338"/>
        <v>theater</v>
      </c>
      <c r="R3631" t="str">
        <f t="shared" si="339"/>
        <v>musical</v>
      </c>
      <c r="S3631">
        <v>1</v>
      </c>
      <c r="T3631" s="11">
        <f t="shared" si="340"/>
        <v>42436.886157407404</v>
      </c>
      <c r="U3631" s="11">
        <f t="shared" si="341"/>
        <v>42495.499999999993</v>
      </c>
    </row>
    <row r="3632" spans="1:21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6"/>
        <v>3.3333333333333332E-4</v>
      </c>
      <c r="P3632" s="6">
        <f t="shared" si="337"/>
        <v>1</v>
      </c>
      <c r="Q3632" t="str">
        <f t="shared" si="338"/>
        <v>theater</v>
      </c>
      <c r="R3632" t="str">
        <f t="shared" si="339"/>
        <v>musical</v>
      </c>
      <c r="S3632">
        <v>1</v>
      </c>
      <c r="T3632" s="11">
        <f t="shared" si="340"/>
        <v>41942.638773148145</v>
      </c>
      <c r="U3632" s="11">
        <f t="shared" si="341"/>
        <v>41972.680439814816</v>
      </c>
    </row>
    <row r="3633" spans="1:21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6"/>
        <v>0.51023391812865493</v>
      </c>
      <c r="P3633" s="6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>
        <v>1</v>
      </c>
      <c r="T3633" s="11">
        <f t="shared" si="340"/>
        <v>41880.54510416666</v>
      </c>
      <c r="U3633" s="11">
        <f t="shared" si="341"/>
        <v>41904.957638888889</v>
      </c>
    </row>
    <row r="3634" spans="1:21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6"/>
        <v>0.2</v>
      </c>
      <c r="P3634" s="6">
        <f t="shared" si="337"/>
        <v>100</v>
      </c>
      <c r="Q3634" t="str">
        <f t="shared" si="338"/>
        <v>theater</v>
      </c>
      <c r="R3634" t="str">
        <f t="shared" si="339"/>
        <v>musical</v>
      </c>
      <c r="S3634">
        <v>1</v>
      </c>
      <c r="T3634" s="11">
        <f t="shared" si="340"/>
        <v>41946.728576388887</v>
      </c>
      <c r="U3634" s="11">
        <f t="shared" si="341"/>
        <v>41966.728576388887</v>
      </c>
    </row>
    <row r="3635" spans="1:21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6"/>
        <v>0.35239999999999999</v>
      </c>
      <c r="P3635" s="6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>
        <v>1</v>
      </c>
      <c r="T3635" s="11">
        <f t="shared" si="340"/>
        <v>42649.415127314809</v>
      </c>
      <c r="U3635" s="11">
        <f t="shared" si="341"/>
        <v>42692.833333333336</v>
      </c>
    </row>
    <row r="3636" spans="1:21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6"/>
        <v>4.2466666666666666E-2</v>
      </c>
      <c r="P3636" s="6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>
        <v>1</v>
      </c>
      <c r="T3636" s="11">
        <f t="shared" si="340"/>
        <v>42700.958032407405</v>
      </c>
      <c r="U3636" s="11">
        <f t="shared" si="341"/>
        <v>42748.957638888889</v>
      </c>
    </row>
    <row r="3637" spans="1:21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6"/>
        <v>0.36457142857142855</v>
      </c>
      <c r="P3637" s="6">
        <f t="shared" si="337"/>
        <v>127.6</v>
      </c>
      <c r="Q3637" t="str">
        <f t="shared" si="338"/>
        <v>theater</v>
      </c>
      <c r="R3637" t="str">
        <f t="shared" si="339"/>
        <v>musical</v>
      </c>
      <c r="S3637">
        <v>1</v>
      </c>
      <c r="T3637" s="11">
        <f t="shared" si="340"/>
        <v>42450.674490740734</v>
      </c>
      <c r="U3637" s="11">
        <f t="shared" si="341"/>
        <v>42480.674490740734</v>
      </c>
    </row>
    <row r="3638" spans="1:21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6"/>
        <v>0</v>
      </c>
      <c r="P3638" s="6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>
        <v>1</v>
      </c>
      <c r="T3638" s="11">
        <f t="shared" si="340"/>
        <v>42226.486446759263</v>
      </c>
      <c r="U3638" s="11">
        <f t="shared" si="341"/>
        <v>42261.486446759263</v>
      </c>
    </row>
    <row r="3639" spans="1:21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6"/>
        <v>0.30866666666666664</v>
      </c>
      <c r="P3639" s="6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>
        <v>1</v>
      </c>
      <c r="T3639" s="11">
        <f t="shared" si="340"/>
        <v>41975.492303240739</v>
      </c>
      <c r="U3639" s="11">
        <f t="shared" si="341"/>
        <v>42005.492303240739</v>
      </c>
    </row>
    <row r="3640" spans="1:21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6"/>
        <v>6.545454545454546E-2</v>
      </c>
      <c r="P3640" s="6">
        <f t="shared" si="337"/>
        <v>108</v>
      </c>
      <c r="Q3640" t="str">
        <f t="shared" si="338"/>
        <v>theater</v>
      </c>
      <c r="R3640" t="str">
        <f t="shared" si="339"/>
        <v>musical</v>
      </c>
      <c r="S3640">
        <v>1</v>
      </c>
      <c r="T3640" s="11">
        <f t="shared" si="340"/>
        <v>42053.464490740742</v>
      </c>
      <c r="U3640" s="11">
        <f t="shared" si="341"/>
        <v>42113.42282407407</v>
      </c>
    </row>
    <row r="3641" spans="1:21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6"/>
        <v>4.0000000000000003E-5</v>
      </c>
      <c r="P3641" s="6">
        <f t="shared" si="337"/>
        <v>1</v>
      </c>
      <c r="Q3641" t="str">
        <f t="shared" si="338"/>
        <v>theater</v>
      </c>
      <c r="R3641" t="str">
        <f t="shared" si="339"/>
        <v>musical</v>
      </c>
      <c r="S3641">
        <v>1</v>
      </c>
      <c r="T3641" s="11">
        <f t="shared" si="340"/>
        <v>42590.468819444439</v>
      </c>
      <c r="U3641" s="11">
        <f t="shared" si="341"/>
        <v>42650.424305555549</v>
      </c>
    </row>
    <row r="3642" spans="1:21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6"/>
        <v>5.5E-2</v>
      </c>
      <c r="P3642" s="6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>
        <v>1</v>
      </c>
      <c r="T3642" s="11">
        <f t="shared" si="340"/>
        <v>42104.573263888888</v>
      </c>
      <c r="U3642" s="11">
        <f t="shared" si="341"/>
        <v>42134.573263888888</v>
      </c>
    </row>
    <row r="3643" spans="1:21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6"/>
        <v>0</v>
      </c>
      <c r="P3643" s="6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>
        <v>1</v>
      </c>
      <c r="T3643" s="11">
        <f t="shared" si="340"/>
        <v>41899.418738425928</v>
      </c>
      <c r="U3643" s="11">
        <f t="shared" si="341"/>
        <v>41917</v>
      </c>
    </row>
    <row r="3644" spans="1:21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6"/>
        <v>2.1428571428571429E-2</v>
      </c>
      <c r="P3644" s="6">
        <f t="shared" si="337"/>
        <v>7.5</v>
      </c>
      <c r="Q3644" t="str">
        <f t="shared" si="338"/>
        <v>theater</v>
      </c>
      <c r="R3644" t="str">
        <f t="shared" si="339"/>
        <v>musical</v>
      </c>
      <c r="S3644">
        <v>1</v>
      </c>
      <c r="T3644" s="11">
        <f t="shared" si="340"/>
        <v>42297.607951388891</v>
      </c>
      <c r="U3644" s="11">
        <f t="shared" si="341"/>
        <v>42338.499999999993</v>
      </c>
    </row>
    <row r="3645" spans="1:21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6"/>
        <v>0</v>
      </c>
      <c r="P3645" s="6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>
        <v>1</v>
      </c>
      <c r="T3645" s="11">
        <f t="shared" si="340"/>
        <v>42284.935636574075</v>
      </c>
      <c r="U3645" s="11">
        <f t="shared" si="341"/>
        <v>42324.977303240739</v>
      </c>
    </row>
    <row r="3646" spans="1:21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6"/>
        <v>0.16420000000000001</v>
      </c>
      <c r="P3646" s="6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>
        <v>1</v>
      </c>
      <c r="T3646" s="11">
        <f t="shared" si="340"/>
        <v>42409.033414351848</v>
      </c>
      <c r="U3646" s="11">
        <f t="shared" si="341"/>
        <v>42436.999305555553</v>
      </c>
    </row>
    <row r="3647" spans="1:21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6"/>
        <v>1E-3</v>
      </c>
      <c r="P3647" s="6">
        <f t="shared" si="337"/>
        <v>1</v>
      </c>
      <c r="Q3647" t="str">
        <f t="shared" si="338"/>
        <v>theater</v>
      </c>
      <c r="R3647" t="str">
        <f t="shared" si="339"/>
        <v>musical</v>
      </c>
      <c r="S3647">
        <v>1</v>
      </c>
      <c r="T3647" s="11">
        <f t="shared" si="340"/>
        <v>42665.762013888881</v>
      </c>
      <c r="U3647" s="11">
        <f t="shared" si="341"/>
        <v>42695.803680555553</v>
      </c>
    </row>
    <row r="3648" spans="1:21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6"/>
        <v>4.8099999999999997E-2</v>
      </c>
      <c r="P3648" s="6">
        <f t="shared" si="337"/>
        <v>60.125</v>
      </c>
      <c r="Q3648" t="str">
        <f t="shared" si="338"/>
        <v>theater</v>
      </c>
      <c r="R3648" t="str">
        <f t="shared" si="339"/>
        <v>musical</v>
      </c>
      <c r="S3648">
        <v>1</v>
      </c>
      <c r="T3648" s="11">
        <f t="shared" si="340"/>
        <v>42140.21298611111</v>
      </c>
      <c r="U3648" s="11">
        <f t="shared" si="341"/>
        <v>42171.770833333336</v>
      </c>
    </row>
    <row r="3649" spans="1:21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6"/>
        <v>0.06</v>
      </c>
      <c r="P3649" s="6">
        <f t="shared" si="337"/>
        <v>15</v>
      </c>
      <c r="Q3649" t="str">
        <f t="shared" si="338"/>
        <v>theater</v>
      </c>
      <c r="R3649" t="str">
        <f t="shared" si="339"/>
        <v>musical</v>
      </c>
      <c r="S3649">
        <v>1</v>
      </c>
      <c r="T3649" s="11">
        <f t="shared" si="340"/>
        <v>42598.540821759256</v>
      </c>
      <c r="U3649" s="11">
        <f t="shared" si="341"/>
        <v>42643.540821759256</v>
      </c>
    </row>
    <row r="3650" spans="1:21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36"/>
        <v>1.003825</v>
      </c>
      <c r="P3650" s="6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>
        <v>1</v>
      </c>
      <c r="T3650" s="11">
        <f t="shared" si="340"/>
        <v>41887.083854166667</v>
      </c>
      <c r="U3650" s="11">
        <f t="shared" si="341"/>
        <v>41917.083854166667</v>
      </c>
    </row>
    <row r="3651" spans="1:21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42">E3651/D3651</f>
        <v>1.04</v>
      </c>
      <c r="P3651" s="6">
        <f t="shared" ref="P3651:P3714" si="343">E3651/L3651</f>
        <v>97.5</v>
      </c>
      <c r="Q3651" t="str">
        <f t="shared" ref="Q3651:Q3714" si="344">LEFT(N3651,FIND("/",N3651)-1)</f>
        <v>theater</v>
      </c>
      <c r="R3651" t="str">
        <f t="shared" ref="R3651:R3714" si="345">RIGHT(N3651,LEN(N3651)-FIND("/",N3651))</f>
        <v>plays</v>
      </c>
      <c r="S3651">
        <v>1</v>
      </c>
      <c r="T3651" s="11">
        <f t="shared" ref="T3651:T3714" si="346">(((J3651/60)/60)/24)+DATE(1970,1,1)+(-5/24)</f>
        <v>41780.504560185182</v>
      </c>
      <c r="U3651" s="11">
        <f t="shared" ref="U3651:U3714" si="347">(((I3651/60)/60)/24)+DATE(1970,1,1)+(-5/24)</f>
        <v>41806.504560185182</v>
      </c>
    </row>
    <row r="3652" spans="1:21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2"/>
        <v>1</v>
      </c>
      <c r="P3652" s="6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>
        <v>1</v>
      </c>
      <c r="T3652" s="11">
        <f t="shared" si="346"/>
        <v>42381.270648148151</v>
      </c>
      <c r="U3652" s="11">
        <f t="shared" si="347"/>
        <v>42402.270648148151</v>
      </c>
    </row>
    <row r="3653" spans="1:21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2"/>
        <v>1.04</v>
      </c>
      <c r="P3653" s="6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>
        <v>1</v>
      </c>
      <c r="T3653" s="11">
        <f t="shared" si="346"/>
        <v>41828.437986111108</v>
      </c>
      <c r="U3653" s="11">
        <f t="shared" si="347"/>
        <v>41861.457638888889</v>
      </c>
    </row>
    <row r="3654" spans="1:21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2"/>
        <v>2.5066666666666668</v>
      </c>
      <c r="P3654" s="6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>
        <v>1</v>
      </c>
      <c r="T3654" s="11">
        <f t="shared" si="346"/>
        <v>42596.436365740738</v>
      </c>
      <c r="U3654" s="11">
        <f t="shared" si="347"/>
        <v>42606.957638888889</v>
      </c>
    </row>
    <row r="3655" spans="1:21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2"/>
        <v>1.0049999999999999</v>
      </c>
      <c r="P3655" s="6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>
        <v>1</v>
      </c>
      <c r="T3655" s="11">
        <f t="shared" si="346"/>
        <v>42191.155173611107</v>
      </c>
      <c r="U3655" s="11">
        <f t="shared" si="347"/>
        <v>42221.155173611107</v>
      </c>
    </row>
    <row r="3656" spans="1:21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2"/>
        <v>1.744</v>
      </c>
      <c r="P3656" s="6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>
        <v>1</v>
      </c>
      <c r="T3656" s="11">
        <f t="shared" si="346"/>
        <v>42440.20817129629</v>
      </c>
      <c r="U3656" s="11">
        <f t="shared" si="347"/>
        <v>42463.499999999993</v>
      </c>
    </row>
    <row r="3657" spans="1:21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2"/>
        <v>1.1626000000000001</v>
      </c>
      <c r="P3657" s="6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>
        <v>1</v>
      </c>
      <c r="T3657" s="11">
        <f t="shared" si="346"/>
        <v>42173.594884259255</v>
      </c>
      <c r="U3657" s="11">
        <f t="shared" si="347"/>
        <v>42203.082638888889</v>
      </c>
    </row>
    <row r="3658" spans="1:21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2"/>
        <v>1.0582</v>
      </c>
      <c r="P3658" s="6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>
        <v>1</v>
      </c>
      <c r="T3658" s="11">
        <f t="shared" si="346"/>
        <v>42737.70180555556</v>
      </c>
      <c r="U3658" s="11">
        <f t="shared" si="347"/>
        <v>42767.749305555553</v>
      </c>
    </row>
    <row r="3659" spans="1:21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2"/>
        <v>1.1074999999999999</v>
      </c>
      <c r="P3659" s="6">
        <f t="shared" si="343"/>
        <v>110.75</v>
      </c>
      <c r="Q3659" t="str">
        <f t="shared" si="344"/>
        <v>theater</v>
      </c>
      <c r="R3659" t="str">
        <f t="shared" si="345"/>
        <v>plays</v>
      </c>
      <c r="S3659">
        <v>1</v>
      </c>
      <c r="T3659" s="11">
        <f t="shared" si="346"/>
        <v>42499.421516203707</v>
      </c>
      <c r="U3659" s="11">
        <f t="shared" si="347"/>
        <v>42522.695833333331</v>
      </c>
    </row>
    <row r="3660" spans="1:21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2"/>
        <v>1.0066666666666666</v>
      </c>
      <c r="P3660" s="6">
        <f t="shared" si="343"/>
        <v>75.5</v>
      </c>
      <c r="Q3660" t="str">
        <f t="shared" si="344"/>
        <v>theater</v>
      </c>
      <c r="R3660" t="str">
        <f t="shared" si="345"/>
        <v>plays</v>
      </c>
      <c r="S3660">
        <v>1</v>
      </c>
      <c r="T3660" s="11">
        <f t="shared" si="346"/>
        <v>41775.650231481479</v>
      </c>
      <c r="U3660" s="11">
        <f t="shared" si="347"/>
        <v>41821.957638888889</v>
      </c>
    </row>
    <row r="3661" spans="1:21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2"/>
        <v>1.0203333333333333</v>
      </c>
      <c r="P3661" s="6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>
        <v>1</v>
      </c>
      <c r="T3661" s="11">
        <f t="shared" si="346"/>
        <v>42055.068865740737</v>
      </c>
      <c r="U3661" s="11">
        <f t="shared" si="347"/>
        <v>42082.402083333327</v>
      </c>
    </row>
    <row r="3662" spans="1:21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2"/>
        <v>1</v>
      </c>
      <c r="P3662" s="6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>
        <v>1</v>
      </c>
      <c r="T3662" s="11">
        <f t="shared" si="346"/>
        <v>41971.672743055555</v>
      </c>
      <c r="U3662" s="11">
        <f t="shared" si="347"/>
        <v>41996.672743055555</v>
      </c>
    </row>
    <row r="3663" spans="1:21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2"/>
        <v>1.1100000000000001</v>
      </c>
      <c r="P3663" s="6">
        <f t="shared" si="343"/>
        <v>92.5</v>
      </c>
      <c r="Q3663" t="str">
        <f t="shared" si="344"/>
        <v>theater</v>
      </c>
      <c r="R3663" t="str">
        <f t="shared" si="345"/>
        <v>plays</v>
      </c>
      <c r="S3663">
        <v>1</v>
      </c>
      <c r="T3663" s="11">
        <f t="shared" si="346"/>
        <v>42447.688333333332</v>
      </c>
      <c r="U3663" s="11">
        <f t="shared" si="347"/>
        <v>42469.958333333336</v>
      </c>
    </row>
    <row r="3664" spans="1:21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2"/>
        <v>1.0142500000000001</v>
      </c>
      <c r="P3664" s="6">
        <f t="shared" si="343"/>
        <v>202.85</v>
      </c>
      <c r="Q3664" t="str">
        <f t="shared" si="344"/>
        <v>theater</v>
      </c>
      <c r="R3664" t="str">
        <f t="shared" si="345"/>
        <v>plays</v>
      </c>
      <c r="S3664">
        <v>1</v>
      </c>
      <c r="T3664" s="11">
        <f t="shared" si="346"/>
        <v>42064.011736111112</v>
      </c>
      <c r="U3664" s="11">
        <f t="shared" si="347"/>
        <v>42093.97006944444</v>
      </c>
    </row>
    <row r="3665" spans="1:21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2"/>
        <v>1.04</v>
      </c>
      <c r="P3665" s="6">
        <f t="shared" si="343"/>
        <v>26</v>
      </c>
      <c r="Q3665" t="str">
        <f t="shared" si="344"/>
        <v>theater</v>
      </c>
      <c r="R3665" t="str">
        <f t="shared" si="345"/>
        <v>plays</v>
      </c>
      <c r="S3665">
        <v>1</v>
      </c>
      <c r="T3665" s="11">
        <f t="shared" si="346"/>
        <v>42665.243402777771</v>
      </c>
      <c r="U3665" s="11">
        <f t="shared" si="347"/>
        <v>42725.285069444442</v>
      </c>
    </row>
    <row r="3666" spans="1:21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2"/>
        <v>1.09375</v>
      </c>
      <c r="P3666" s="6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>
        <v>1</v>
      </c>
      <c r="T3666" s="11">
        <f t="shared" si="346"/>
        <v>42523.04038194444</v>
      </c>
      <c r="U3666" s="11">
        <f t="shared" si="347"/>
        <v>42537.04038194444</v>
      </c>
    </row>
    <row r="3667" spans="1:21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2"/>
        <v>1.1516129032258065</v>
      </c>
      <c r="P3667" s="6">
        <f t="shared" si="343"/>
        <v>51</v>
      </c>
      <c r="Q3667" t="str">
        <f t="shared" si="344"/>
        <v>theater</v>
      </c>
      <c r="R3667" t="str">
        <f t="shared" si="345"/>
        <v>plays</v>
      </c>
      <c r="S3667">
        <v>1</v>
      </c>
      <c r="T3667" s="11">
        <f t="shared" si="346"/>
        <v>42294.59979166666</v>
      </c>
      <c r="U3667" s="11">
        <f t="shared" si="347"/>
        <v>42305.620833333327</v>
      </c>
    </row>
    <row r="3668" spans="1:21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2"/>
        <v>1</v>
      </c>
      <c r="P3668" s="6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>
        <v>1</v>
      </c>
      <c r="T3668" s="11">
        <f t="shared" si="346"/>
        <v>41822.696550925924</v>
      </c>
      <c r="U3668" s="11">
        <f t="shared" si="347"/>
        <v>41844.083333333328</v>
      </c>
    </row>
    <row r="3669" spans="1:21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2"/>
        <v>1.0317033333333334</v>
      </c>
      <c r="P3669" s="6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>
        <v>1</v>
      </c>
      <c r="T3669" s="11">
        <f t="shared" si="346"/>
        <v>42173.761793981481</v>
      </c>
      <c r="U3669" s="11">
        <f t="shared" si="347"/>
        <v>42203.761793981481</v>
      </c>
    </row>
    <row r="3670" spans="1:21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2"/>
        <v>1.0349999999999999</v>
      </c>
      <c r="P3670" s="6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>
        <v>1</v>
      </c>
      <c r="T3670" s="11">
        <f t="shared" si="346"/>
        <v>42185.347824074073</v>
      </c>
      <c r="U3670" s="11">
        <f t="shared" si="347"/>
        <v>42208.564583333333</v>
      </c>
    </row>
    <row r="3671" spans="1:21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2"/>
        <v>1.3819999999999999</v>
      </c>
      <c r="P3671" s="6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>
        <v>1</v>
      </c>
      <c r="T3671" s="11">
        <f t="shared" si="346"/>
        <v>42136.466863425921</v>
      </c>
      <c r="U3671" s="11">
        <f t="shared" si="347"/>
        <v>42166.466863425921</v>
      </c>
    </row>
    <row r="3672" spans="1:21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2"/>
        <v>1.0954545454545455</v>
      </c>
      <c r="P3672" s="6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>
        <v>1</v>
      </c>
      <c r="T3672" s="11">
        <f t="shared" si="346"/>
        <v>42142.305682870363</v>
      </c>
      <c r="U3672" s="11">
        <f t="shared" si="347"/>
        <v>42155.749999999993</v>
      </c>
    </row>
    <row r="3673" spans="1:21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2"/>
        <v>1.0085714285714287</v>
      </c>
      <c r="P3673" s="6">
        <f t="shared" si="343"/>
        <v>88.25</v>
      </c>
      <c r="Q3673" t="str">
        <f t="shared" si="344"/>
        <v>theater</v>
      </c>
      <c r="R3673" t="str">
        <f t="shared" si="345"/>
        <v>plays</v>
      </c>
      <c r="S3673">
        <v>1</v>
      </c>
      <c r="T3673" s="11">
        <f t="shared" si="346"/>
        <v>41820.419756944444</v>
      </c>
      <c r="U3673" s="11">
        <f t="shared" si="347"/>
        <v>41840.957638888889</v>
      </c>
    </row>
    <row r="3674" spans="1:21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2"/>
        <v>1.0153333333333334</v>
      </c>
      <c r="P3674" s="6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>
        <v>1</v>
      </c>
      <c r="T3674" s="11">
        <f t="shared" si="346"/>
        <v>41878.738240740735</v>
      </c>
      <c r="U3674" s="11">
        <f t="shared" si="347"/>
        <v>41908.738240740735</v>
      </c>
    </row>
    <row r="3675" spans="1:21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2"/>
        <v>1.13625</v>
      </c>
      <c r="P3675" s="6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>
        <v>1</v>
      </c>
      <c r="T3675" s="11">
        <f t="shared" si="346"/>
        <v>41914.086770833332</v>
      </c>
      <c r="U3675" s="11">
        <f t="shared" si="347"/>
        <v>41948.327777777777</v>
      </c>
    </row>
    <row r="3676" spans="1:21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2"/>
        <v>1</v>
      </c>
      <c r="P3676" s="6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>
        <v>1</v>
      </c>
      <c r="T3676" s="11">
        <f t="shared" si="346"/>
        <v>42556.664687499993</v>
      </c>
      <c r="U3676" s="11">
        <f t="shared" si="347"/>
        <v>42616.664687499993</v>
      </c>
    </row>
    <row r="3677" spans="1:21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2"/>
        <v>1.4</v>
      </c>
      <c r="P3677" s="6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>
        <v>1</v>
      </c>
      <c r="T3677" s="11">
        <f t="shared" si="346"/>
        <v>42493.388680555552</v>
      </c>
      <c r="U3677" s="11">
        <f t="shared" si="347"/>
        <v>42505.749999999993</v>
      </c>
    </row>
    <row r="3678" spans="1:21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2"/>
        <v>1.2875000000000001</v>
      </c>
      <c r="P3678" s="6">
        <f t="shared" si="343"/>
        <v>64.375</v>
      </c>
      <c r="Q3678" t="str">
        <f t="shared" si="344"/>
        <v>theater</v>
      </c>
      <c r="R3678" t="str">
        <f t="shared" si="345"/>
        <v>plays</v>
      </c>
      <c r="S3678">
        <v>1</v>
      </c>
      <c r="T3678" s="11">
        <f t="shared" si="346"/>
        <v>41876.607453703698</v>
      </c>
      <c r="U3678" s="11">
        <f t="shared" si="347"/>
        <v>41894.607453703698</v>
      </c>
    </row>
    <row r="3679" spans="1:21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2"/>
        <v>1.0290416666666666</v>
      </c>
      <c r="P3679" s="6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>
        <v>1</v>
      </c>
      <c r="T3679" s="11">
        <f t="shared" si="346"/>
        <v>41802.365949074068</v>
      </c>
      <c r="U3679" s="11">
        <f t="shared" si="347"/>
        <v>41822.957638888889</v>
      </c>
    </row>
    <row r="3680" spans="1:21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2"/>
        <v>1.0249999999999999</v>
      </c>
      <c r="P3680" s="6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>
        <v>1</v>
      </c>
      <c r="T3680" s="11">
        <f t="shared" si="346"/>
        <v>42120.322893518511</v>
      </c>
      <c r="U3680" s="11">
        <f t="shared" si="347"/>
        <v>42155.322893518511</v>
      </c>
    </row>
    <row r="3681" spans="1:21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2"/>
        <v>1.101</v>
      </c>
      <c r="P3681" s="6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>
        <v>1</v>
      </c>
      <c r="T3681" s="11">
        <f t="shared" si="346"/>
        <v>41786.553020833329</v>
      </c>
      <c r="U3681" s="11">
        <f t="shared" si="347"/>
        <v>41820.999305555553</v>
      </c>
    </row>
    <row r="3682" spans="1:21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2"/>
        <v>1.1276666666666666</v>
      </c>
      <c r="P3682" s="6">
        <f t="shared" si="343"/>
        <v>99.5</v>
      </c>
      <c r="Q3682" t="str">
        <f t="shared" si="344"/>
        <v>theater</v>
      </c>
      <c r="R3682" t="str">
        <f t="shared" si="345"/>
        <v>plays</v>
      </c>
      <c r="S3682">
        <v>1</v>
      </c>
      <c r="T3682" s="11">
        <f t="shared" si="346"/>
        <v>42627.245763888881</v>
      </c>
      <c r="U3682" s="11">
        <f t="shared" si="347"/>
        <v>42648.245763888881</v>
      </c>
    </row>
    <row r="3683" spans="1:21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2"/>
        <v>1.119</v>
      </c>
      <c r="P3683" s="6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>
        <v>1</v>
      </c>
      <c r="T3683" s="11">
        <f t="shared" si="346"/>
        <v>42374.443171296291</v>
      </c>
      <c r="U3683" s="11">
        <f t="shared" si="347"/>
        <v>42384.443171296291</v>
      </c>
    </row>
    <row r="3684" spans="1:21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2"/>
        <v>1.3919999999999999</v>
      </c>
      <c r="P3684" s="6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>
        <v>1</v>
      </c>
      <c r="T3684" s="11">
        <f t="shared" si="346"/>
        <v>41772.477060185185</v>
      </c>
      <c r="U3684" s="11">
        <f t="shared" si="347"/>
        <v>41806.082638888889</v>
      </c>
    </row>
    <row r="3685" spans="1:21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2"/>
        <v>1.1085714285714285</v>
      </c>
      <c r="P3685" s="6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>
        <v>1</v>
      </c>
      <c r="T3685" s="11">
        <f t="shared" si="346"/>
        <v>42632.908518518518</v>
      </c>
      <c r="U3685" s="11">
        <f t="shared" si="347"/>
        <v>42662.908518518518</v>
      </c>
    </row>
    <row r="3686" spans="1:21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2"/>
        <v>1.3906666666666667</v>
      </c>
      <c r="P3686" s="6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>
        <v>1</v>
      </c>
      <c r="T3686" s="11">
        <f t="shared" si="346"/>
        <v>42218.97206018518</v>
      </c>
      <c r="U3686" s="11">
        <f t="shared" si="347"/>
        <v>42248.97206018518</v>
      </c>
    </row>
    <row r="3687" spans="1:21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2"/>
        <v>1.0569999999999999</v>
      </c>
      <c r="P3687" s="6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>
        <v>1</v>
      </c>
      <c r="T3687" s="11">
        <f t="shared" si="346"/>
        <v>41753.384942129625</v>
      </c>
      <c r="U3687" s="11">
        <f t="shared" si="347"/>
        <v>41778.666666666664</v>
      </c>
    </row>
    <row r="3688" spans="1:21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2"/>
        <v>1.0142857142857142</v>
      </c>
      <c r="P3688" s="6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>
        <v>1</v>
      </c>
      <c r="T3688" s="11">
        <f t="shared" si="346"/>
        <v>42230.454398148147</v>
      </c>
      <c r="U3688" s="11">
        <f t="shared" si="347"/>
        <v>42244.957638888889</v>
      </c>
    </row>
    <row r="3689" spans="1:21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2"/>
        <v>1.0024500000000001</v>
      </c>
      <c r="P3689" s="6">
        <f t="shared" si="343"/>
        <v>200.49</v>
      </c>
      <c r="Q3689" t="str">
        <f t="shared" si="344"/>
        <v>theater</v>
      </c>
      <c r="R3689" t="str">
        <f t="shared" si="345"/>
        <v>plays</v>
      </c>
      <c r="S3689">
        <v>1</v>
      </c>
      <c r="T3689" s="11">
        <f t="shared" si="346"/>
        <v>41787.009895833333</v>
      </c>
      <c r="U3689" s="11">
        <f t="shared" si="347"/>
        <v>41817.009895833333</v>
      </c>
    </row>
    <row r="3690" spans="1:21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2"/>
        <v>1.0916666666666666</v>
      </c>
      <c r="P3690" s="6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>
        <v>1</v>
      </c>
      <c r="T3690" s="11">
        <f t="shared" si="346"/>
        <v>41829.578749999993</v>
      </c>
      <c r="U3690" s="11">
        <f t="shared" si="347"/>
        <v>41859.578749999993</v>
      </c>
    </row>
    <row r="3691" spans="1:21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2"/>
        <v>1.1833333333333333</v>
      </c>
      <c r="P3691" s="6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>
        <v>1</v>
      </c>
      <c r="T3691" s="11">
        <f t="shared" si="346"/>
        <v>42147.61850694444</v>
      </c>
      <c r="U3691" s="11">
        <f t="shared" si="347"/>
        <v>42176.725694444445</v>
      </c>
    </row>
    <row r="3692" spans="1:21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2"/>
        <v>1.2</v>
      </c>
      <c r="P3692" s="6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>
        <v>1</v>
      </c>
      <c r="T3692" s="11">
        <f t="shared" si="346"/>
        <v>41940.389849537038</v>
      </c>
      <c r="U3692" s="11">
        <f t="shared" si="347"/>
        <v>41970.431516203702</v>
      </c>
    </row>
    <row r="3693" spans="1:21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2"/>
        <v>1.2796000000000001</v>
      </c>
      <c r="P3693" s="6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>
        <v>1</v>
      </c>
      <c r="T3693" s="11">
        <f t="shared" si="346"/>
        <v>42020.492233796293</v>
      </c>
      <c r="U3693" s="11">
        <f t="shared" si="347"/>
        <v>42064.999305555553</v>
      </c>
    </row>
    <row r="3694" spans="1:21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2"/>
        <v>1.26</v>
      </c>
      <c r="P3694" s="6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>
        <v>1</v>
      </c>
      <c r="T3694" s="11">
        <f t="shared" si="346"/>
        <v>41891.756701388884</v>
      </c>
      <c r="U3694" s="11">
        <f t="shared" si="347"/>
        <v>41900.791666666664</v>
      </c>
    </row>
    <row r="3695" spans="1:21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2"/>
        <v>1.2912912912912913</v>
      </c>
      <c r="P3695" s="6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>
        <v>1</v>
      </c>
      <c r="T3695" s="11">
        <f t="shared" si="346"/>
        <v>42308.98297453703</v>
      </c>
      <c r="U3695" s="11">
        <f t="shared" si="347"/>
        <v>42338.729166666664</v>
      </c>
    </row>
    <row r="3696" spans="1:21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2"/>
        <v>1.0742857142857143</v>
      </c>
      <c r="P3696" s="6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>
        <v>1</v>
      </c>
      <c r="T3696" s="11">
        <f t="shared" si="346"/>
        <v>42489.925543981481</v>
      </c>
      <c r="U3696" s="11">
        <f t="shared" si="347"/>
        <v>42526.874999999993</v>
      </c>
    </row>
    <row r="3697" spans="1:21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2"/>
        <v>1.00125</v>
      </c>
      <c r="P3697" s="6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>
        <v>1</v>
      </c>
      <c r="T3697" s="11">
        <f t="shared" si="346"/>
        <v>41995.662152777775</v>
      </c>
      <c r="U3697" s="11">
        <f t="shared" si="347"/>
        <v>42015.662152777775</v>
      </c>
    </row>
    <row r="3698" spans="1:21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2"/>
        <v>1.55</v>
      </c>
      <c r="P3698" s="6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>
        <v>1</v>
      </c>
      <c r="T3698" s="11">
        <f t="shared" si="346"/>
        <v>41988.408749999995</v>
      </c>
      <c r="U3698" s="11">
        <f t="shared" si="347"/>
        <v>42048.408749999995</v>
      </c>
    </row>
    <row r="3699" spans="1:21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2"/>
        <v>1.08</v>
      </c>
      <c r="P3699" s="6">
        <f t="shared" si="343"/>
        <v>72</v>
      </c>
      <c r="Q3699" t="str">
        <f t="shared" si="344"/>
        <v>theater</v>
      </c>
      <c r="R3699" t="str">
        <f t="shared" si="345"/>
        <v>plays</v>
      </c>
      <c r="S3699">
        <v>1</v>
      </c>
      <c r="T3699" s="11">
        <f t="shared" si="346"/>
        <v>42479.2575</v>
      </c>
      <c r="U3699" s="11">
        <f t="shared" si="347"/>
        <v>42500.2575</v>
      </c>
    </row>
    <row r="3700" spans="1:21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2"/>
        <v>1.1052</v>
      </c>
      <c r="P3700" s="6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>
        <v>1</v>
      </c>
      <c r="T3700" s="11">
        <f t="shared" si="346"/>
        <v>42401.598229166666</v>
      </c>
      <c r="U3700" s="11">
        <f t="shared" si="347"/>
        <v>42431.598229166666</v>
      </c>
    </row>
    <row r="3701" spans="1:21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2"/>
        <v>1.008</v>
      </c>
      <c r="P3701" s="6">
        <f t="shared" si="343"/>
        <v>63</v>
      </c>
      <c r="Q3701" t="str">
        <f t="shared" si="344"/>
        <v>theater</v>
      </c>
      <c r="R3701" t="str">
        <f t="shared" si="345"/>
        <v>plays</v>
      </c>
      <c r="S3701">
        <v>1</v>
      </c>
      <c r="T3701" s="11">
        <f t="shared" si="346"/>
        <v>41897.393703703703</v>
      </c>
      <c r="U3701" s="11">
        <f t="shared" si="347"/>
        <v>41927.393703703703</v>
      </c>
    </row>
    <row r="3702" spans="1:21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2"/>
        <v>1.212</v>
      </c>
      <c r="P3702" s="6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>
        <v>1</v>
      </c>
      <c r="T3702" s="11">
        <f t="shared" si="346"/>
        <v>41882.37731481481</v>
      </c>
      <c r="U3702" s="11">
        <f t="shared" si="347"/>
        <v>41912.458333333328</v>
      </c>
    </row>
    <row r="3703" spans="1:21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2"/>
        <v>1.0033333333333334</v>
      </c>
      <c r="P3703" s="6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>
        <v>1</v>
      </c>
      <c r="T3703" s="11">
        <f t="shared" si="346"/>
        <v>42129.333252314813</v>
      </c>
      <c r="U3703" s="11">
        <f t="shared" si="347"/>
        <v>42159.333252314813</v>
      </c>
    </row>
    <row r="3704" spans="1:21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2"/>
        <v>1.0916666666666666</v>
      </c>
      <c r="P3704" s="6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>
        <v>1</v>
      </c>
      <c r="T3704" s="11">
        <f t="shared" si="346"/>
        <v>42524.329675925925</v>
      </c>
      <c r="U3704" s="11">
        <f t="shared" si="347"/>
        <v>42561.749305555553</v>
      </c>
    </row>
    <row r="3705" spans="1:21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2"/>
        <v>1.2342857142857142</v>
      </c>
      <c r="P3705" s="6">
        <f t="shared" si="343"/>
        <v>43.2</v>
      </c>
      <c r="Q3705" t="str">
        <f t="shared" si="344"/>
        <v>theater</v>
      </c>
      <c r="R3705" t="str">
        <f t="shared" si="345"/>
        <v>plays</v>
      </c>
      <c r="S3705">
        <v>1</v>
      </c>
      <c r="T3705" s="11">
        <f t="shared" si="346"/>
        <v>42556.296157407407</v>
      </c>
      <c r="U3705" s="11">
        <f t="shared" si="347"/>
        <v>42595.082638888889</v>
      </c>
    </row>
    <row r="3706" spans="1:21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2"/>
        <v>1.3633666666666666</v>
      </c>
      <c r="P3706" s="6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>
        <v>1</v>
      </c>
      <c r="T3706" s="11">
        <f t="shared" si="346"/>
        <v>42461.481412037036</v>
      </c>
      <c r="U3706" s="11">
        <f t="shared" si="347"/>
        <v>42521.481412037036</v>
      </c>
    </row>
    <row r="3707" spans="1:21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2"/>
        <v>1.0346657233816767</v>
      </c>
      <c r="P3707" s="6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>
        <v>1</v>
      </c>
      <c r="T3707" s="11">
        <f t="shared" si="346"/>
        <v>41792.334652777776</v>
      </c>
      <c r="U3707" s="11">
        <f t="shared" si="347"/>
        <v>41813.541666666664</v>
      </c>
    </row>
    <row r="3708" spans="1:21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2"/>
        <v>1.2133333333333334</v>
      </c>
      <c r="P3708" s="6">
        <f t="shared" si="343"/>
        <v>140</v>
      </c>
      <c r="Q3708" t="str">
        <f t="shared" si="344"/>
        <v>theater</v>
      </c>
      <c r="R3708" t="str">
        <f t="shared" si="345"/>
        <v>plays</v>
      </c>
      <c r="S3708">
        <v>1</v>
      </c>
      <c r="T3708" s="11">
        <f t="shared" si="346"/>
        <v>41879.705428240741</v>
      </c>
      <c r="U3708" s="11">
        <f t="shared" si="347"/>
        <v>41894.705428240741</v>
      </c>
    </row>
    <row r="3709" spans="1:21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2"/>
        <v>1.86</v>
      </c>
      <c r="P3709" s="6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>
        <v>1</v>
      </c>
      <c r="T3709" s="11">
        <f t="shared" si="346"/>
        <v>42551.840023148143</v>
      </c>
      <c r="U3709" s="11">
        <f t="shared" si="347"/>
        <v>42573.018055555549</v>
      </c>
    </row>
    <row r="3710" spans="1:21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2"/>
        <v>3</v>
      </c>
      <c r="P3710" s="6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>
        <v>1</v>
      </c>
      <c r="T3710" s="11">
        <f t="shared" si="346"/>
        <v>41809.933865740735</v>
      </c>
      <c r="U3710" s="11">
        <f t="shared" si="347"/>
        <v>41823.933865740735</v>
      </c>
    </row>
    <row r="3711" spans="1:21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2"/>
        <v>1.0825</v>
      </c>
      <c r="P3711" s="6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>
        <v>1</v>
      </c>
      <c r="T3711" s="11">
        <f t="shared" si="346"/>
        <v>41785.499374999999</v>
      </c>
      <c r="U3711" s="11">
        <f t="shared" si="347"/>
        <v>41815.499374999999</v>
      </c>
    </row>
    <row r="3712" spans="1:21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2"/>
        <v>1.4115384615384616</v>
      </c>
      <c r="P3712" s="6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>
        <v>1</v>
      </c>
      <c r="T3712" s="11">
        <f t="shared" si="346"/>
        <v>42072.367916666662</v>
      </c>
      <c r="U3712" s="11">
        <f t="shared" si="347"/>
        <v>42097.367916666662</v>
      </c>
    </row>
    <row r="3713" spans="1:21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2"/>
        <v>1.1399999999999999</v>
      </c>
      <c r="P3713" s="6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>
        <v>1</v>
      </c>
      <c r="T3713" s="11">
        <f t="shared" si="346"/>
        <v>41779.5158912037</v>
      </c>
      <c r="U3713" s="11">
        <f t="shared" si="347"/>
        <v>41805.458333333328</v>
      </c>
    </row>
    <row r="3714" spans="1:21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42"/>
        <v>1.5373333333333334</v>
      </c>
      <c r="P3714" s="6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>
        <v>1</v>
      </c>
      <c r="T3714" s="11">
        <f t="shared" si="346"/>
        <v>42133.963738425926</v>
      </c>
      <c r="U3714" s="11">
        <f t="shared" si="347"/>
        <v>42155.082638888889</v>
      </c>
    </row>
    <row r="3715" spans="1:21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48">E3715/D3715</f>
        <v>1.0149999999999999</v>
      </c>
      <c r="P3715" s="6">
        <f t="shared" ref="P3715:P3778" si="349">E3715/L3715</f>
        <v>106.84210526315789</v>
      </c>
      <c r="Q3715" t="str">
        <f t="shared" ref="Q3715:Q3778" si="350">LEFT(N3715,FIND("/",N3715)-1)</f>
        <v>theater</v>
      </c>
      <c r="R3715" t="str">
        <f t="shared" ref="R3715:R3778" si="351">RIGHT(N3715,LEN(N3715)-FIND("/",N3715))</f>
        <v>plays</v>
      </c>
      <c r="S3715">
        <v>1</v>
      </c>
      <c r="T3715" s="11">
        <f t="shared" ref="T3715:T3778" si="352">(((J3715/60)/60)/24)+DATE(1970,1,1)+(-5/24)</f>
        <v>42505.529699074068</v>
      </c>
      <c r="U3715" s="11">
        <f t="shared" ref="U3715:U3778" si="353">(((I3715/60)/60)/24)+DATE(1970,1,1)+(-5/24)</f>
        <v>42525.529699074068</v>
      </c>
    </row>
    <row r="3716" spans="1:21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48"/>
        <v>1.0235000000000001</v>
      </c>
      <c r="P3716" s="6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>
        <v>1</v>
      </c>
      <c r="T3716" s="11">
        <f t="shared" si="352"/>
        <v>42118.347997685189</v>
      </c>
      <c r="U3716" s="11">
        <f t="shared" si="353"/>
        <v>42149.957638888889</v>
      </c>
    </row>
    <row r="3717" spans="1:21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48"/>
        <v>1.0257142857142858</v>
      </c>
      <c r="P3717" s="6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>
        <v>1</v>
      </c>
      <c r="T3717" s="11">
        <f t="shared" si="352"/>
        <v>42036.787256944437</v>
      </c>
      <c r="U3717" s="11">
        <f t="shared" si="353"/>
        <v>42094.327777777777</v>
      </c>
    </row>
    <row r="3718" spans="1:21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48"/>
        <v>1.5575000000000001</v>
      </c>
      <c r="P3718" s="6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>
        <v>1</v>
      </c>
      <c r="T3718" s="11">
        <f t="shared" si="352"/>
        <v>42360.679502314808</v>
      </c>
      <c r="U3718" s="11">
        <f t="shared" si="353"/>
        <v>42390.679502314808</v>
      </c>
    </row>
    <row r="3719" spans="1:21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48"/>
        <v>1.0075000000000001</v>
      </c>
      <c r="P3719" s="6">
        <f t="shared" si="349"/>
        <v>310</v>
      </c>
      <c r="Q3719" t="str">
        <f t="shared" si="350"/>
        <v>theater</v>
      </c>
      <c r="R3719" t="str">
        <f t="shared" si="351"/>
        <v>plays</v>
      </c>
      <c r="S3719">
        <v>1</v>
      </c>
      <c r="T3719" s="11">
        <f t="shared" si="352"/>
        <v>42102.657974537033</v>
      </c>
      <c r="U3719" s="11">
        <f t="shared" si="353"/>
        <v>42133.657974537033</v>
      </c>
    </row>
    <row r="3720" spans="1:21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48"/>
        <v>2.3940000000000001</v>
      </c>
      <c r="P3720" s="6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>
        <v>1</v>
      </c>
      <c r="T3720" s="11">
        <f t="shared" si="352"/>
        <v>42032.507812499993</v>
      </c>
      <c r="U3720" s="11">
        <f t="shared" si="353"/>
        <v>42062.507812499993</v>
      </c>
    </row>
    <row r="3721" spans="1:21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48"/>
        <v>2.1</v>
      </c>
      <c r="P3721" s="6">
        <f t="shared" si="349"/>
        <v>105</v>
      </c>
      <c r="Q3721" t="str">
        <f t="shared" si="350"/>
        <v>theater</v>
      </c>
      <c r="R3721" t="str">
        <f t="shared" si="351"/>
        <v>plays</v>
      </c>
      <c r="S3721">
        <v>1</v>
      </c>
      <c r="T3721" s="11">
        <f t="shared" si="352"/>
        <v>42147.521597222221</v>
      </c>
      <c r="U3721" s="11">
        <f t="shared" si="353"/>
        <v>42177.521597222221</v>
      </c>
    </row>
    <row r="3722" spans="1:21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48"/>
        <v>1.0451515151515152</v>
      </c>
      <c r="P3722" s="6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>
        <v>1</v>
      </c>
      <c r="T3722" s="11">
        <f t="shared" si="352"/>
        <v>42165.784791666665</v>
      </c>
      <c r="U3722" s="11">
        <f t="shared" si="353"/>
        <v>42187.784791666665</v>
      </c>
    </row>
    <row r="3723" spans="1:21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48"/>
        <v>1.008</v>
      </c>
      <c r="P3723" s="6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>
        <v>1</v>
      </c>
      <c r="T3723" s="11">
        <f t="shared" si="352"/>
        <v>41927.727824074071</v>
      </c>
      <c r="U3723" s="11">
        <f t="shared" si="353"/>
        <v>41948.769490740735</v>
      </c>
    </row>
    <row r="3724" spans="1:21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48"/>
        <v>1.1120000000000001</v>
      </c>
      <c r="P3724" s="6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>
        <v>1</v>
      </c>
      <c r="T3724" s="11">
        <f t="shared" si="352"/>
        <v>42381.463506944441</v>
      </c>
      <c r="U3724" s="11">
        <f t="shared" si="353"/>
        <v>42411.749305555553</v>
      </c>
    </row>
    <row r="3725" spans="1:21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48"/>
        <v>1.0204444444444445</v>
      </c>
      <c r="P3725" s="6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>
        <v>1</v>
      </c>
      <c r="T3725" s="11">
        <f t="shared" si="352"/>
        <v>41943.544699074075</v>
      </c>
      <c r="U3725" s="11">
        <f t="shared" si="353"/>
        <v>41973.586365740739</v>
      </c>
    </row>
    <row r="3726" spans="1:21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48"/>
        <v>1.0254767441860466</v>
      </c>
      <c r="P3726" s="6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>
        <v>1</v>
      </c>
      <c r="T3726" s="11">
        <f t="shared" si="352"/>
        <v>42465.283101851855</v>
      </c>
      <c r="U3726" s="11">
        <f t="shared" si="353"/>
        <v>42494.749999999993</v>
      </c>
    </row>
    <row r="3727" spans="1:21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48"/>
        <v>1.27</v>
      </c>
      <c r="P3727" s="6">
        <f t="shared" si="349"/>
        <v>25.4</v>
      </c>
      <c r="Q3727" t="str">
        <f t="shared" si="350"/>
        <v>theater</v>
      </c>
      <c r="R3727" t="str">
        <f t="shared" si="351"/>
        <v>plays</v>
      </c>
      <c r="S3727">
        <v>1</v>
      </c>
      <c r="T3727" s="11">
        <f t="shared" si="352"/>
        <v>42401.736886574072</v>
      </c>
      <c r="U3727" s="11">
        <f t="shared" si="353"/>
        <v>42418.687499999993</v>
      </c>
    </row>
    <row r="3728" spans="1:21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48"/>
        <v>3.3870588235294119</v>
      </c>
      <c r="P3728" s="6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>
        <v>1</v>
      </c>
      <c r="T3728" s="11">
        <f t="shared" si="352"/>
        <v>42461.932534722226</v>
      </c>
      <c r="U3728" s="11">
        <f t="shared" si="353"/>
        <v>42489.666666666664</v>
      </c>
    </row>
    <row r="3729" spans="1:21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48"/>
        <v>1.0075000000000001</v>
      </c>
      <c r="P3729" s="6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>
        <v>1</v>
      </c>
      <c r="T3729" s="11">
        <f t="shared" si="352"/>
        <v>42632.139976851853</v>
      </c>
      <c r="U3729" s="11">
        <f t="shared" si="353"/>
        <v>42662.996527777774</v>
      </c>
    </row>
    <row r="3730" spans="1:21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48"/>
        <v>9.3100000000000002E-2</v>
      </c>
      <c r="P3730" s="6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>
        <v>1</v>
      </c>
      <c r="T3730" s="11">
        <f t="shared" si="352"/>
        <v>42204.962685185186</v>
      </c>
      <c r="U3730" s="11">
        <f t="shared" si="353"/>
        <v>42234.962685185186</v>
      </c>
    </row>
    <row r="3731" spans="1:21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48"/>
        <v>7.2400000000000006E-2</v>
      </c>
      <c r="P3731" s="6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>
        <v>1</v>
      </c>
      <c r="T3731" s="11">
        <f t="shared" si="352"/>
        <v>42040.996666666666</v>
      </c>
      <c r="U3731" s="11">
        <f t="shared" si="353"/>
        <v>42085.954999999994</v>
      </c>
    </row>
    <row r="3732" spans="1:21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48"/>
        <v>0.1</v>
      </c>
      <c r="P3732" s="6">
        <f t="shared" si="349"/>
        <v>100</v>
      </c>
      <c r="Q3732" t="str">
        <f t="shared" si="350"/>
        <v>theater</v>
      </c>
      <c r="R3732" t="str">
        <f t="shared" si="351"/>
        <v>plays</v>
      </c>
      <c r="S3732">
        <v>1</v>
      </c>
      <c r="T3732" s="11">
        <f t="shared" si="352"/>
        <v>42203.46943287037</v>
      </c>
      <c r="U3732" s="11">
        <f t="shared" si="353"/>
        <v>42233.46943287037</v>
      </c>
    </row>
    <row r="3733" spans="1:21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48"/>
        <v>0.11272727272727273</v>
      </c>
      <c r="P3733" s="6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>
        <v>1</v>
      </c>
      <c r="T3733" s="11">
        <f t="shared" si="352"/>
        <v>41983.544513888883</v>
      </c>
      <c r="U3733" s="11">
        <f t="shared" si="353"/>
        <v>42013.932638888888</v>
      </c>
    </row>
    <row r="3734" spans="1:21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48"/>
        <v>0.15411764705882353</v>
      </c>
      <c r="P3734" s="6">
        <f t="shared" si="349"/>
        <v>32.75</v>
      </c>
      <c r="Q3734" t="str">
        <f t="shared" si="350"/>
        <v>theater</v>
      </c>
      <c r="R3734" t="str">
        <f t="shared" si="351"/>
        <v>plays</v>
      </c>
      <c r="S3734">
        <v>1</v>
      </c>
      <c r="T3734" s="11">
        <f t="shared" si="352"/>
        <v>41968.469131944446</v>
      </c>
      <c r="U3734" s="11">
        <f t="shared" si="353"/>
        <v>42028.291666666664</v>
      </c>
    </row>
    <row r="3735" spans="1:21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48"/>
        <v>0</v>
      </c>
      <c r="P3735" s="6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>
        <v>1</v>
      </c>
      <c r="T3735" s="11">
        <f t="shared" si="352"/>
        <v>42102.816064814811</v>
      </c>
      <c r="U3735" s="11">
        <f t="shared" si="353"/>
        <v>42112.729166666664</v>
      </c>
    </row>
    <row r="3736" spans="1:21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48"/>
        <v>0.28466666666666668</v>
      </c>
      <c r="P3736" s="6">
        <f t="shared" si="349"/>
        <v>61</v>
      </c>
      <c r="Q3736" t="str">
        <f t="shared" si="350"/>
        <v>theater</v>
      </c>
      <c r="R3736" t="str">
        <f t="shared" si="351"/>
        <v>plays</v>
      </c>
      <c r="S3736">
        <v>1</v>
      </c>
      <c r="T3736" s="11">
        <f t="shared" si="352"/>
        <v>42089.693240740737</v>
      </c>
      <c r="U3736" s="11">
        <f t="shared" si="353"/>
        <v>42149.693240740737</v>
      </c>
    </row>
    <row r="3737" spans="1:21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48"/>
        <v>0.13333333333333333</v>
      </c>
      <c r="P3737" s="6">
        <f t="shared" si="349"/>
        <v>10</v>
      </c>
      <c r="Q3737" t="str">
        <f t="shared" si="350"/>
        <v>theater</v>
      </c>
      <c r="R3737" t="str">
        <f t="shared" si="351"/>
        <v>plays</v>
      </c>
      <c r="S3737">
        <v>1</v>
      </c>
      <c r="T3737" s="11">
        <f t="shared" si="352"/>
        <v>42122.484826388885</v>
      </c>
      <c r="U3737" s="11">
        <f t="shared" si="353"/>
        <v>42152.484826388885</v>
      </c>
    </row>
    <row r="3738" spans="1:21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48"/>
        <v>6.6666666666666671E-3</v>
      </c>
      <c r="P3738" s="6">
        <f t="shared" si="349"/>
        <v>10</v>
      </c>
      <c r="Q3738" t="str">
        <f t="shared" si="350"/>
        <v>theater</v>
      </c>
      <c r="R3738" t="str">
        <f t="shared" si="351"/>
        <v>plays</v>
      </c>
      <c r="S3738">
        <v>1</v>
      </c>
      <c r="T3738" s="11">
        <f t="shared" si="352"/>
        <v>42048.503391203696</v>
      </c>
      <c r="U3738" s="11">
        <f t="shared" si="353"/>
        <v>42086.541666666664</v>
      </c>
    </row>
    <row r="3739" spans="1:21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48"/>
        <v>0.21428571428571427</v>
      </c>
      <c r="P3739" s="6">
        <f t="shared" si="349"/>
        <v>37.5</v>
      </c>
      <c r="Q3739" t="str">
        <f t="shared" si="350"/>
        <v>theater</v>
      </c>
      <c r="R3739" t="str">
        <f t="shared" si="351"/>
        <v>plays</v>
      </c>
      <c r="S3739">
        <v>1</v>
      </c>
      <c r="T3739" s="11">
        <f t="shared" si="352"/>
        <v>42297.482673611106</v>
      </c>
      <c r="U3739" s="11">
        <f t="shared" si="353"/>
        <v>42320.082638888889</v>
      </c>
    </row>
    <row r="3740" spans="1:21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48"/>
        <v>0.18</v>
      </c>
      <c r="P3740" s="6">
        <f t="shared" si="349"/>
        <v>45</v>
      </c>
      <c r="Q3740" t="str">
        <f t="shared" si="350"/>
        <v>theater</v>
      </c>
      <c r="R3740" t="str">
        <f t="shared" si="351"/>
        <v>plays</v>
      </c>
      <c r="S3740">
        <v>1</v>
      </c>
      <c r="T3740" s="11">
        <f t="shared" si="352"/>
        <v>41813.730381944442</v>
      </c>
      <c r="U3740" s="11">
        <f t="shared" si="353"/>
        <v>41835.708333333328</v>
      </c>
    </row>
    <row r="3741" spans="1:21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48"/>
        <v>0.20125000000000001</v>
      </c>
      <c r="P3741" s="6">
        <f t="shared" si="349"/>
        <v>100.625</v>
      </c>
      <c r="Q3741" t="str">
        <f t="shared" si="350"/>
        <v>theater</v>
      </c>
      <c r="R3741" t="str">
        <f t="shared" si="351"/>
        <v>plays</v>
      </c>
      <c r="S3741">
        <v>1</v>
      </c>
      <c r="T3741" s="11">
        <f t="shared" si="352"/>
        <v>42548.241527777776</v>
      </c>
      <c r="U3741" s="11">
        <f t="shared" si="353"/>
        <v>42568.241527777776</v>
      </c>
    </row>
    <row r="3742" spans="1:21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48"/>
        <v>0.17899999999999999</v>
      </c>
      <c r="P3742" s="6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>
        <v>1</v>
      </c>
      <c r="T3742" s="11">
        <f t="shared" si="352"/>
        <v>41832.881423611107</v>
      </c>
      <c r="U3742" s="11">
        <f t="shared" si="353"/>
        <v>41862.870810185181</v>
      </c>
    </row>
    <row r="3743" spans="1:21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48"/>
        <v>0</v>
      </c>
      <c r="P3743" s="6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>
        <v>1</v>
      </c>
      <c r="T3743" s="11">
        <f t="shared" si="352"/>
        <v>42325.712384259255</v>
      </c>
      <c r="U3743" s="11">
        <f t="shared" si="353"/>
        <v>42355.712384259255</v>
      </c>
    </row>
    <row r="3744" spans="1:21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48"/>
        <v>0.02</v>
      </c>
      <c r="P3744" s="6">
        <f t="shared" si="349"/>
        <v>25</v>
      </c>
      <c r="Q3744" t="str">
        <f t="shared" si="350"/>
        <v>theater</v>
      </c>
      <c r="R3744" t="str">
        <f t="shared" si="351"/>
        <v>plays</v>
      </c>
      <c r="S3744">
        <v>1</v>
      </c>
      <c r="T3744" s="11">
        <f t="shared" si="352"/>
        <v>41858.006296296291</v>
      </c>
      <c r="U3744" s="11">
        <f t="shared" si="353"/>
        <v>41888.006296296291</v>
      </c>
    </row>
    <row r="3745" spans="1:21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48"/>
        <v>0</v>
      </c>
      <c r="P3745" s="6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>
        <v>1</v>
      </c>
      <c r="T3745" s="11">
        <f t="shared" si="352"/>
        <v>41793.501898148148</v>
      </c>
      <c r="U3745" s="11">
        <f t="shared" si="353"/>
        <v>41823.501898148148</v>
      </c>
    </row>
    <row r="3746" spans="1:21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48"/>
        <v>0</v>
      </c>
      <c r="P3746" s="6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>
        <v>1</v>
      </c>
      <c r="T3746" s="11">
        <f t="shared" si="352"/>
        <v>41793.605925925927</v>
      </c>
      <c r="U3746" s="11">
        <f t="shared" si="353"/>
        <v>41824.957638888889</v>
      </c>
    </row>
    <row r="3747" spans="1:21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48"/>
        <v>0.1</v>
      </c>
      <c r="P3747" s="6">
        <f t="shared" si="349"/>
        <v>10</v>
      </c>
      <c r="Q3747" t="str">
        <f t="shared" si="350"/>
        <v>theater</v>
      </c>
      <c r="R3747" t="str">
        <f t="shared" si="351"/>
        <v>plays</v>
      </c>
      <c r="S3747">
        <v>1</v>
      </c>
      <c r="T3747" s="11">
        <f t="shared" si="352"/>
        <v>41831.489606481482</v>
      </c>
      <c r="U3747" s="11">
        <f t="shared" si="353"/>
        <v>41861.489606481482</v>
      </c>
    </row>
    <row r="3748" spans="1:21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48"/>
        <v>2.3764705882352941E-2</v>
      </c>
      <c r="P3748" s="6">
        <f t="shared" si="349"/>
        <v>202</v>
      </c>
      <c r="Q3748" t="str">
        <f t="shared" si="350"/>
        <v>theater</v>
      </c>
      <c r="R3748" t="str">
        <f t="shared" si="351"/>
        <v>plays</v>
      </c>
      <c r="S3748">
        <v>1</v>
      </c>
      <c r="T3748" s="11">
        <f t="shared" si="352"/>
        <v>42621.18100694444</v>
      </c>
      <c r="U3748" s="11">
        <f t="shared" si="353"/>
        <v>42651.18100694444</v>
      </c>
    </row>
    <row r="3749" spans="1:21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48"/>
        <v>0.01</v>
      </c>
      <c r="P3749" s="6">
        <f t="shared" si="349"/>
        <v>25</v>
      </c>
      <c r="Q3749" t="str">
        <f t="shared" si="350"/>
        <v>theater</v>
      </c>
      <c r="R3749" t="str">
        <f t="shared" si="351"/>
        <v>plays</v>
      </c>
      <c r="S3749">
        <v>1</v>
      </c>
      <c r="T3749" s="11">
        <f t="shared" si="352"/>
        <v>42164.091388888883</v>
      </c>
      <c r="U3749" s="11">
        <f t="shared" si="353"/>
        <v>42190.749305555553</v>
      </c>
    </row>
    <row r="3750" spans="1:21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48"/>
        <v>1.0351999999999999</v>
      </c>
      <c r="P3750" s="6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>
        <v>1</v>
      </c>
      <c r="T3750" s="11">
        <f t="shared" si="352"/>
        <v>42395.498101851852</v>
      </c>
      <c r="U3750" s="11">
        <f t="shared" si="353"/>
        <v>42416.040972222218</v>
      </c>
    </row>
    <row r="3751" spans="1:21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48"/>
        <v>1.05</v>
      </c>
      <c r="P3751" s="6">
        <f t="shared" si="349"/>
        <v>75</v>
      </c>
      <c r="Q3751" t="str">
        <f t="shared" si="350"/>
        <v>theater</v>
      </c>
      <c r="R3751" t="str">
        <f t="shared" si="351"/>
        <v>musical</v>
      </c>
      <c r="S3751">
        <v>1</v>
      </c>
      <c r="T3751" s="11">
        <f t="shared" si="352"/>
        <v>42457.918842592589</v>
      </c>
      <c r="U3751" s="11">
        <f t="shared" si="353"/>
        <v>42488.957638888889</v>
      </c>
    </row>
    <row r="3752" spans="1:21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48"/>
        <v>1.0044999999999999</v>
      </c>
      <c r="P3752" s="6">
        <f t="shared" si="349"/>
        <v>215.25</v>
      </c>
      <c r="Q3752" t="str">
        <f t="shared" si="350"/>
        <v>theater</v>
      </c>
      <c r="R3752" t="str">
        <f t="shared" si="351"/>
        <v>musical</v>
      </c>
      <c r="S3752">
        <v>1</v>
      </c>
      <c r="T3752" s="11">
        <f t="shared" si="352"/>
        <v>42016.773240740738</v>
      </c>
      <c r="U3752" s="11">
        <f t="shared" si="353"/>
        <v>42045.124305555553</v>
      </c>
    </row>
    <row r="3753" spans="1:21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48"/>
        <v>1.3260000000000001</v>
      </c>
      <c r="P3753" s="6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>
        <v>1</v>
      </c>
      <c r="T3753" s="11">
        <f t="shared" si="352"/>
        <v>42402.827233796292</v>
      </c>
      <c r="U3753" s="11">
        <f t="shared" si="353"/>
        <v>42462.78556712962</v>
      </c>
    </row>
    <row r="3754" spans="1:21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48"/>
        <v>1.1299999999999999</v>
      </c>
      <c r="P3754" s="6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>
        <v>1</v>
      </c>
      <c r="T3754" s="11">
        <f t="shared" si="352"/>
        <v>42619.594155092585</v>
      </c>
      <c r="U3754" s="11">
        <f t="shared" si="353"/>
        <v>42659.666666666664</v>
      </c>
    </row>
    <row r="3755" spans="1:21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48"/>
        <v>1.0334000000000001</v>
      </c>
      <c r="P3755" s="6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>
        <v>1</v>
      </c>
      <c r="T3755" s="11">
        <f t="shared" si="352"/>
        <v>42128.615740740737</v>
      </c>
      <c r="U3755" s="11">
        <f t="shared" si="353"/>
        <v>42157.791666666664</v>
      </c>
    </row>
    <row r="3756" spans="1:21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48"/>
        <v>1.2</v>
      </c>
      <c r="P3756" s="6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>
        <v>1</v>
      </c>
      <c r="T3756" s="11">
        <f t="shared" si="352"/>
        <v>41808.67288194444</v>
      </c>
      <c r="U3756" s="11">
        <f t="shared" si="353"/>
        <v>41845.999305555553</v>
      </c>
    </row>
    <row r="3757" spans="1:21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48"/>
        <v>1.2963636363636364</v>
      </c>
      <c r="P3757" s="6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>
        <v>1</v>
      </c>
      <c r="T3757" s="11">
        <f t="shared" si="352"/>
        <v>42445.658645833326</v>
      </c>
      <c r="U3757" s="11">
        <f t="shared" si="353"/>
        <v>42475.658645833326</v>
      </c>
    </row>
    <row r="3758" spans="1:21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48"/>
        <v>1.0111111111111111</v>
      </c>
      <c r="P3758" s="6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>
        <v>1</v>
      </c>
      <c r="T3758" s="11">
        <f t="shared" si="352"/>
        <v>41771.606458333328</v>
      </c>
      <c r="U3758" s="11">
        <f t="shared" si="353"/>
        <v>41801.606458333328</v>
      </c>
    </row>
    <row r="3759" spans="1:21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48"/>
        <v>1.0851428571428572</v>
      </c>
      <c r="P3759" s="6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>
        <v>1</v>
      </c>
      <c r="T3759" s="11">
        <f t="shared" si="352"/>
        <v>41954.642534722218</v>
      </c>
      <c r="U3759" s="11">
        <f t="shared" si="353"/>
        <v>41974.642534722218</v>
      </c>
    </row>
    <row r="3760" spans="1:21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48"/>
        <v>1.0233333333333334</v>
      </c>
      <c r="P3760" s="6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>
        <v>1</v>
      </c>
      <c r="T3760" s="11">
        <f t="shared" si="352"/>
        <v>41747.26317129629</v>
      </c>
      <c r="U3760" s="11">
        <f t="shared" si="353"/>
        <v>41778</v>
      </c>
    </row>
    <row r="3761" spans="1:21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48"/>
        <v>1.1024425000000002</v>
      </c>
      <c r="P3761" s="6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>
        <v>1</v>
      </c>
      <c r="T3761" s="11">
        <f t="shared" si="352"/>
        <v>42181.899918981479</v>
      </c>
      <c r="U3761" s="11">
        <f t="shared" si="353"/>
        <v>42241.899918981479</v>
      </c>
    </row>
    <row r="3762" spans="1:21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48"/>
        <v>1.010154</v>
      </c>
      <c r="P3762" s="6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>
        <v>1</v>
      </c>
      <c r="T3762" s="11">
        <f t="shared" si="352"/>
        <v>41739.316967592589</v>
      </c>
      <c r="U3762" s="11">
        <f t="shared" si="353"/>
        <v>41764.316967592589</v>
      </c>
    </row>
    <row r="3763" spans="1:21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48"/>
        <v>1</v>
      </c>
      <c r="P3763" s="6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>
        <v>1</v>
      </c>
      <c r="T3763" s="11">
        <f t="shared" si="352"/>
        <v>42173.258530092593</v>
      </c>
      <c r="U3763" s="11">
        <f t="shared" si="353"/>
        <v>42226.749999999993</v>
      </c>
    </row>
    <row r="3764" spans="1:21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48"/>
        <v>1.0624</v>
      </c>
      <c r="P3764" s="6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>
        <v>1</v>
      </c>
      <c r="T3764" s="11">
        <f t="shared" si="352"/>
        <v>42193.605196759258</v>
      </c>
      <c r="U3764" s="11">
        <f t="shared" si="353"/>
        <v>42218.605196759258</v>
      </c>
    </row>
    <row r="3765" spans="1:21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48"/>
        <v>1</v>
      </c>
      <c r="P3765" s="6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>
        <v>1</v>
      </c>
      <c r="T3765" s="11">
        <f t="shared" si="352"/>
        <v>42065.541967592588</v>
      </c>
      <c r="U3765" s="11">
        <f t="shared" si="353"/>
        <v>42095.500300925924</v>
      </c>
    </row>
    <row r="3766" spans="1:21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48"/>
        <v>1</v>
      </c>
      <c r="P3766" s="6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>
        <v>1</v>
      </c>
      <c r="T3766" s="11">
        <f t="shared" si="352"/>
        <v>42499.634629629632</v>
      </c>
      <c r="U3766" s="11">
        <f t="shared" si="353"/>
        <v>42518.816666666658</v>
      </c>
    </row>
    <row r="3767" spans="1:21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48"/>
        <v>1.1345714285714286</v>
      </c>
      <c r="P3767" s="6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>
        <v>1</v>
      </c>
      <c r="T3767" s="11">
        <f t="shared" si="352"/>
        <v>41820.568078703705</v>
      </c>
      <c r="U3767" s="11">
        <f t="shared" si="353"/>
        <v>41850.568078703705</v>
      </c>
    </row>
    <row r="3768" spans="1:21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48"/>
        <v>1.0265010000000001</v>
      </c>
      <c r="P3768" s="6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>
        <v>1</v>
      </c>
      <c r="T3768" s="11">
        <f t="shared" si="352"/>
        <v>41787.958854166667</v>
      </c>
      <c r="U3768" s="11">
        <f t="shared" si="353"/>
        <v>41822.958854166667</v>
      </c>
    </row>
    <row r="3769" spans="1:21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48"/>
        <v>1.1675</v>
      </c>
      <c r="P3769" s="6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>
        <v>1</v>
      </c>
      <c r="T3769" s="11">
        <f t="shared" si="352"/>
        <v>42049.811307870368</v>
      </c>
      <c r="U3769" s="11">
        <f t="shared" si="353"/>
        <v>42063.999305555553</v>
      </c>
    </row>
    <row r="3770" spans="1:21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48"/>
        <v>1.0765274999999999</v>
      </c>
      <c r="P3770" s="6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>
        <v>1</v>
      </c>
      <c r="T3770" s="11">
        <f t="shared" si="352"/>
        <v>41772.519560185181</v>
      </c>
      <c r="U3770" s="11">
        <f t="shared" si="353"/>
        <v>41802.519560185181</v>
      </c>
    </row>
    <row r="3771" spans="1:21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48"/>
        <v>1</v>
      </c>
      <c r="P3771" s="6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>
        <v>1</v>
      </c>
      <c r="T3771" s="11">
        <f t="shared" si="352"/>
        <v>42445.389803240738</v>
      </c>
      <c r="U3771" s="11">
        <f t="shared" si="353"/>
        <v>42475.389803240738</v>
      </c>
    </row>
    <row r="3772" spans="1:21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48"/>
        <v>1</v>
      </c>
      <c r="P3772" s="6">
        <f t="shared" si="349"/>
        <v>100</v>
      </c>
      <c r="Q3772" t="str">
        <f t="shared" si="350"/>
        <v>theater</v>
      </c>
      <c r="R3772" t="str">
        <f t="shared" si="351"/>
        <v>musical</v>
      </c>
      <c r="S3772">
        <v>1</v>
      </c>
      <c r="T3772" s="11">
        <f t="shared" si="352"/>
        <v>42138.722337962965</v>
      </c>
      <c r="U3772" s="11">
        <f t="shared" si="353"/>
        <v>42168.722337962965</v>
      </c>
    </row>
    <row r="3773" spans="1:21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48"/>
        <v>1.46</v>
      </c>
      <c r="P3773" s="6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>
        <v>1</v>
      </c>
      <c r="T3773" s="11">
        <f t="shared" si="352"/>
        <v>42493.64875</v>
      </c>
      <c r="U3773" s="11">
        <f t="shared" si="353"/>
        <v>42507.791666666664</v>
      </c>
    </row>
    <row r="3774" spans="1:21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48"/>
        <v>1.1020000000000001</v>
      </c>
      <c r="P3774" s="6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>
        <v>1</v>
      </c>
      <c r="T3774" s="11">
        <f t="shared" si="352"/>
        <v>42682.408634259256</v>
      </c>
      <c r="U3774" s="11">
        <f t="shared" si="353"/>
        <v>42703.041666666664</v>
      </c>
    </row>
    <row r="3775" spans="1:21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48"/>
        <v>1.0820000000000001</v>
      </c>
      <c r="P3775" s="6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>
        <v>1</v>
      </c>
      <c r="T3775" s="11">
        <f t="shared" si="352"/>
        <v>42655.79684027777</v>
      </c>
      <c r="U3775" s="11">
        <f t="shared" si="353"/>
        <v>42688.880555555552</v>
      </c>
    </row>
    <row r="3776" spans="1:21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48"/>
        <v>1</v>
      </c>
      <c r="P3776" s="6">
        <f t="shared" si="349"/>
        <v>100</v>
      </c>
      <c r="Q3776" t="str">
        <f t="shared" si="350"/>
        <v>theater</v>
      </c>
      <c r="R3776" t="str">
        <f t="shared" si="351"/>
        <v>musical</v>
      </c>
      <c r="S3776">
        <v>1</v>
      </c>
      <c r="T3776" s="11">
        <f t="shared" si="352"/>
        <v>42087.583969907406</v>
      </c>
      <c r="U3776" s="11">
        <f t="shared" si="353"/>
        <v>42103.583969907406</v>
      </c>
    </row>
    <row r="3777" spans="1:21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48"/>
        <v>1.0024999999999999</v>
      </c>
      <c r="P3777" s="6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>
        <v>1</v>
      </c>
      <c r="T3777" s="11">
        <f t="shared" si="352"/>
        <v>42075.734293981477</v>
      </c>
      <c r="U3777" s="11">
        <f t="shared" si="353"/>
        <v>42102.958333333336</v>
      </c>
    </row>
    <row r="3778" spans="1:21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48"/>
        <v>1.0671250000000001</v>
      </c>
      <c r="P3778" s="6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>
        <v>1</v>
      </c>
      <c r="T3778" s="11">
        <f t="shared" si="352"/>
        <v>41814.159467592588</v>
      </c>
      <c r="U3778" s="11">
        <f t="shared" si="353"/>
        <v>41851.833333333328</v>
      </c>
    </row>
    <row r="3779" spans="1:21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54">E3779/D3779</f>
        <v>1.4319999999999999</v>
      </c>
      <c r="P3779" s="6">
        <f t="shared" ref="P3779:P3842" si="355">E3779/L3779</f>
        <v>48.542372881355931</v>
      </c>
      <c r="Q3779" t="str">
        <f t="shared" ref="Q3779:Q3842" si="356">LEFT(N3779,FIND("/",N3779)-1)</f>
        <v>theater</v>
      </c>
      <c r="R3779" t="str">
        <f t="shared" ref="R3779:R3842" si="357">RIGHT(N3779,LEN(N3779)-FIND("/",N3779))</f>
        <v>musical</v>
      </c>
      <c r="S3779">
        <v>1</v>
      </c>
      <c r="T3779" s="11">
        <f t="shared" ref="T3779:T3842" si="358">(((J3779/60)/60)/24)+DATE(1970,1,1)+(-5/24)</f>
        <v>41886.903020833335</v>
      </c>
      <c r="U3779" s="11">
        <f t="shared" ref="U3779:U3842" si="359">(((I3779/60)/60)/24)+DATE(1970,1,1)+(-5/24)</f>
        <v>41908.958333333328</v>
      </c>
    </row>
    <row r="3780" spans="1:21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4"/>
        <v>1.0504166666666668</v>
      </c>
      <c r="P3780" s="6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>
        <v>1</v>
      </c>
      <c r="T3780" s="11">
        <f t="shared" si="358"/>
        <v>41989.610879629625</v>
      </c>
      <c r="U3780" s="11">
        <f t="shared" si="359"/>
        <v>42049.610879629625</v>
      </c>
    </row>
    <row r="3781" spans="1:21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4"/>
        <v>1.0398000000000001</v>
      </c>
      <c r="P3781" s="6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>
        <v>1</v>
      </c>
      <c r="T3781" s="11">
        <f t="shared" si="358"/>
        <v>42425.527083333327</v>
      </c>
      <c r="U3781" s="11">
        <f t="shared" si="359"/>
        <v>42455.48541666667</v>
      </c>
    </row>
    <row r="3782" spans="1:21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4"/>
        <v>1.2</v>
      </c>
      <c r="P3782" s="6">
        <f t="shared" si="355"/>
        <v>100</v>
      </c>
      <c r="Q3782" t="str">
        <f t="shared" si="356"/>
        <v>theater</v>
      </c>
      <c r="R3782" t="str">
        <f t="shared" si="357"/>
        <v>musical</v>
      </c>
      <c r="S3782">
        <v>1</v>
      </c>
      <c r="T3782" s="11">
        <f t="shared" si="358"/>
        <v>42166.011400462965</v>
      </c>
      <c r="U3782" s="11">
        <f t="shared" si="359"/>
        <v>42198.629166666658</v>
      </c>
    </row>
    <row r="3783" spans="1:21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4"/>
        <v>1.0966666666666667</v>
      </c>
      <c r="P3783" s="6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>
        <v>1</v>
      </c>
      <c r="T3783" s="11">
        <f t="shared" si="358"/>
        <v>41865.674594907403</v>
      </c>
      <c r="U3783" s="11">
        <f t="shared" si="359"/>
        <v>41890.674594907403</v>
      </c>
    </row>
    <row r="3784" spans="1:21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4"/>
        <v>1.0175000000000001</v>
      </c>
      <c r="P3784" s="6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>
        <v>1</v>
      </c>
      <c r="T3784" s="11">
        <f t="shared" si="358"/>
        <v>42546.653900462967</v>
      </c>
      <c r="U3784" s="11">
        <f t="shared" si="359"/>
        <v>42575.749999999993</v>
      </c>
    </row>
    <row r="3785" spans="1:21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4"/>
        <v>1.2891666666666666</v>
      </c>
      <c r="P3785" s="6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>
        <v>1</v>
      </c>
      <c r="T3785" s="11">
        <f t="shared" si="358"/>
        <v>42419.931944444441</v>
      </c>
      <c r="U3785" s="11">
        <f t="shared" si="359"/>
        <v>42444.458333333336</v>
      </c>
    </row>
    <row r="3786" spans="1:21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4"/>
        <v>1.1499999999999999</v>
      </c>
      <c r="P3786" s="6">
        <f t="shared" si="355"/>
        <v>115</v>
      </c>
      <c r="Q3786" t="str">
        <f t="shared" si="356"/>
        <v>theater</v>
      </c>
      <c r="R3786" t="str">
        <f t="shared" si="357"/>
        <v>musical</v>
      </c>
      <c r="S3786">
        <v>1</v>
      </c>
      <c r="T3786" s="11">
        <f t="shared" si="358"/>
        <v>42531.772361111107</v>
      </c>
      <c r="U3786" s="11">
        <f t="shared" si="359"/>
        <v>42561.772361111107</v>
      </c>
    </row>
    <row r="3787" spans="1:21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4"/>
        <v>1.5075000000000001</v>
      </c>
      <c r="P3787" s="6">
        <f t="shared" si="355"/>
        <v>100.5</v>
      </c>
      <c r="Q3787" t="str">
        <f t="shared" si="356"/>
        <v>theater</v>
      </c>
      <c r="R3787" t="str">
        <f t="shared" si="357"/>
        <v>musical</v>
      </c>
      <c r="S3787">
        <v>1</v>
      </c>
      <c r="T3787" s="11">
        <f t="shared" si="358"/>
        <v>42548.430196759255</v>
      </c>
      <c r="U3787" s="11">
        <f t="shared" si="359"/>
        <v>42584.210416666661</v>
      </c>
    </row>
    <row r="3788" spans="1:21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4"/>
        <v>1.1096666666666666</v>
      </c>
      <c r="P3788" s="6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>
        <v>1</v>
      </c>
      <c r="T3788" s="11">
        <f t="shared" si="358"/>
        <v>42486.829571759255</v>
      </c>
      <c r="U3788" s="11">
        <f t="shared" si="359"/>
        <v>42516.829571759255</v>
      </c>
    </row>
    <row r="3789" spans="1:21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4"/>
        <v>1.0028571428571429</v>
      </c>
      <c r="P3789" s="6">
        <f t="shared" si="355"/>
        <v>35.1</v>
      </c>
      <c r="Q3789" t="str">
        <f t="shared" si="356"/>
        <v>theater</v>
      </c>
      <c r="R3789" t="str">
        <f t="shared" si="357"/>
        <v>musical</v>
      </c>
      <c r="S3789">
        <v>1</v>
      </c>
      <c r="T3789" s="11">
        <f t="shared" si="358"/>
        <v>42167.326458333329</v>
      </c>
      <c r="U3789" s="11">
        <f t="shared" si="359"/>
        <v>42195.957638888889</v>
      </c>
    </row>
    <row r="3790" spans="1:21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4"/>
        <v>6.6666666666666671E-3</v>
      </c>
      <c r="P3790" s="6">
        <f t="shared" si="355"/>
        <v>500</v>
      </c>
      <c r="Q3790" t="str">
        <f t="shared" si="356"/>
        <v>theater</v>
      </c>
      <c r="R3790" t="str">
        <f t="shared" si="357"/>
        <v>musical</v>
      </c>
      <c r="S3790">
        <v>1</v>
      </c>
      <c r="T3790" s="11">
        <f t="shared" si="358"/>
        <v>42333.487488425926</v>
      </c>
      <c r="U3790" s="11">
        <f t="shared" si="359"/>
        <v>42361.470833333333</v>
      </c>
    </row>
    <row r="3791" spans="1:21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4"/>
        <v>3.267605633802817E-2</v>
      </c>
      <c r="P3791" s="6">
        <f t="shared" si="355"/>
        <v>29</v>
      </c>
      <c r="Q3791" t="str">
        <f t="shared" si="356"/>
        <v>theater</v>
      </c>
      <c r="R3791" t="str">
        <f t="shared" si="357"/>
        <v>musical</v>
      </c>
      <c r="S3791">
        <v>1</v>
      </c>
      <c r="T3791" s="11">
        <f t="shared" si="358"/>
        <v>42138.590486111112</v>
      </c>
      <c r="U3791" s="11">
        <f t="shared" si="359"/>
        <v>42170.590486111112</v>
      </c>
    </row>
    <row r="3792" spans="1:21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4"/>
        <v>0</v>
      </c>
      <c r="P3792" s="6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>
        <v>1</v>
      </c>
      <c r="T3792" s="11">
        <f t="shared" si="358"/>
        <v>42666.458599537036</v>
      </c>
      <c r="U3792" s="11">
        <f t="shared" si="359"/>
        <v>42696.5002662037</v>
      </c>
    </row>
    <row r="3793" spans="1:21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4"/>
        <v>0</v>
      </c>
      <c r="P3793" s="6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>
        <v>1</v>
      </c>
      <c r="T3793" s="11">
        <f t="shared" si="358"/>
        <v>41766.4837037037</v>
      </c>
      <c r="U3793" s="11">
        <f t="shared" si="359"/>
        <v>41826.4837037037</v>
      </c>
    </row>
    <row r="3794" spans="1:21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4"/>
        <v>2.8E-3</v>
      </c>
      <c r="P3794" s="6">
        <f t="shared" si="355"/>
        <v>17.5</v>
      </c>
      <c r="Q3794" t="str">
        <f t="shared" si="356"/>
        <v>theater</v>
      </c>
      <c r="R3794" t="str">
        <f t="shared" si="357"/>
        <v>musical</v>
      </c>
      <c r="S3794">
        <v>1</v>
      </c>
      <c r="T3794" s="11">
        <f t="shared" si="358"/>
        <v>42170.238680555551</v>
      </c>
      <c r="U3794" s="11">
        <f t="shared" si="359"/>
        <v>42200.238680555551</v>
      </c>
    </row>
    <row r="3795" spans="1:21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4"/>
        <v>0.59657142857142853</v>
      </c>
      <c r="P3795" s="6">
        <f t="shared" si="355"/>
        <v>174</v>
      </c>
      <c r="Q3795" t="str">
        <f t="shared" si="356"/>
        <v>theater</v>
      </c>
      <c r="R3795" t="str">
        <f t="shared" si="357"/>
        <v>musical</v>
      </c>
      <c r="S3795">
        <v>1</v>
      </c>
      <c r="T3795" s="11">
        <f t="shared" si="358"/>
        <v>41968.73065972222</v>
      </c>
      <c r="U3795" s="11">
        <f t="shared" si="359"/>
        <v>41989.73065972222</v>
      </c>
    </row>
    <row r="3796" spans="1:21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4"/>
        <v>0.01</v>
      </c>
      <c r="P3796" s="6">
        <f t="shared" si="355"/>
        <v>50</v>
      </c>
      <c r="Q3796" t="str">
        <f t="shared" si="356"/>
        <v>theater</v>
      </c>
      <c r="R3796" t="str">
        <f t="shared" si="357"/>
        <v>musical</v>
      </c>
      <c r="S3796">
        <v>1</v>
      </c>
      <c r="T3796" s="11">
        <f t="shared" si="358"/>
        <v>42132.372152777774</v>
      </c>
      <c r="U3796" s="11">
        <f t="shared" si="359"/>
        <v>42162.372152777774</v>
      </c>
    </row>
    <row r="3797" spans="1:21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4"/>
        <v>1.6666666666666666E-2</v>
      </c>
      <c r="P3797" s="6">
        <f t="shared" si="355"/>
        <v>5</v>
      </c>
      <c r="Q3797" t="str">
        <f t="shared" si="356"/>
        <v>theater</v>
      </c>
      <c r="R3797" t="str">
        <f t="shared" si="357"/>
        <v>musical</v>
      </c>
      <c r="S3797">
        <v>1</v>
      </c>
      <c r="T3797" s="11">
        <f t="shared" si="358"/>
        <v>42201.227893518517</v>
      </c>
      <c r="U3797" s="11">
        <f t="shared" si="359"/>
        <v>42244.729166666664</v>
      </c>
    </row>
    <row r="3798" spans="1:21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4"/>
        <v>4.4444444444444447E-5</v>
      </c>
      <c r="P3798" s="6">
        <f t="shared" si="355"/>
        <v>1</v>
      </c>
      <c r="Q3798" t="str">
        <f t="shared" si="356"/>
        <v>theater</v>
      </c>
      <c r="R3798" t="str">
        <f t="shared" si="357"/>
        <v>musical</v>
      </c>
      <c r="S3798">
        <v>1</v>
      </c>
      <c r="T3798" s="11">
        <f t="shared" si="358"/>
        <v>42688.821250000001</v>
      </c>
      <c r="U3798" s="11">
        <f t="shared" si="359"/>
        <v>42748.821250000001</v>
      </c>
    </row>
    <row r="3799" spans="1:21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4"/>
        <v>0.89666666666666661</v>
      </c>
      <c r="P3799" s="6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>
        <v>1</v>
      </c>
      <c r="T3799" s="11">
        <f t="shared" si="358"/>
        <v>42084.673206018517</v>
      </c>
      <c r="U3799" s="11">
        <f t="shared" si="359"/>
        <v>42114.673206018517</v>
      </c>
    </row>
    <row r="3800" spans="1:21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4"/>
        <v>1.4642857142857143E-2</v>
      </c>
      <c r="P3800" s="6">
        <f t="shared" si="355"/>
        <v>205</v>
      </c>
      <c r="Q3800" t="str">
        <f t="shared" si="356"/>
        <v>theater</v>
      </c>
      <c r="R3800" t="str">
        <f t="shared" si="357"/>
        <v>musical</v>
      </c>
      <c r="S3800">
        <v>1</v>
      </c>
      <c r="T3800" s="11">
        <f t="shared" si="358"/>
        <v>41831.514444444445</v>
      </c>
      <c r="U3800" s="11">
        <f t="shared" si="359"/>
        <v>41861.514444444445</v>
      </c>
    </row>
    <row r="3801" spans="1:21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4"/>
        <v>4.02E-2</v>
      </c>
      <c r="P3801" s="6">
        <f t="shared" si="355"/>
        <v>100.5</v>
      </c>
      <c r="Q3801" t="str">
        <f t="shared" si="356"/>
        <v>theater</v>
      </c>
      <c r="R3801" t="str">
        <f t="shared" si="357"/>
        <v>musical</v>
      </c>
      <c r="S3801">
        <v>1</v>
      </c>
      <c r="T3801" s="11">
        <f t="shared" si="358"/>
        <v>42410.722719907404</v>
      </c>
      <c r="U3801" s="11">
        <f t="shared" si="359"/>
        <v>42440.722719907404</v>
      </c>
    </row>
    <row r="3802" spans="1:21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4"/>
        <v>4.0045454545454544E-2</v>
      </c>
      <c r="P3802" s="6">
        <f t="shared" si="355"/>
        <v>55.0625</v>
      </c>
      <c r="Q3802" t="str">
        <f t="shared" si="356"/>
        <v>theater</v>
      </c>
      <c r="R3802" t="str">
        <f t="shared" si="357"/>
        <v>musical</v>
      </c>
      <c r="S3802">
        <v>1</v>
      </c>
      <c r="T3802" s="11">
        <f t="shared" si="358"/>
        <v>41982.528738425921</v>
      </c>
      <c r="U3802" s="11">
        <f t="shared" si="359"/>
        <v>42014.999305555553</v>
      </c>
    </row>
    <row r="3803" spans="1:21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4"/>
        <v>8.5199999999999998E-2</v>
      </c>
      <c r="P3803" s="6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>
        <v>1</v>
      </c>
      <c r="T3803" s="11">
        <f t="shared" si="358"/>
        <v>41975.467777777776</v>
      </c>
      <c r="U3803" s="11">
        <f t="shared" si="359"/>
        <v>42006.467777777776</v>
      </c>
    </row>
    <row r="3804" spans="1:21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4"/>
        <v>0</v>
      </c>
      <c r="P3804" s="6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>
        <v>1</v>
      </c>
      <c r="T3804" s="11">
        <f t="shared" si="358"/>
        <v>42268.917893518512</v>
      </c>
      <c r="U3804" s="11">
        <f t="shared" si="359"/>
        <v>42298.917893518512</v>
      </c>
    </row>
    <row r="3805" spans="1:21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4"/>
        <v>0.19650000000000001</v>
      </c>
      <c r="P3805" s="6">
        <f t="shared" si="355"/>
        <v>58.95</v>
      </c>
      <c r="Q3805" t="str">
        <f t="shared" si="356"/>
        <v>theater</v>
      </c>
      <c r="R3805" t="str">
        <f t="shared" si="357"/>
        <v>musical</v>
      </c>
      <c r="S3805">
        <v>1</v>
      </c>
      <c r="T3805" s="11">
        <f t="shared" si="358"/>
        <v>42403.763518518514</v>
      </c>
      <c r="U3805" s="11">
        <f t="shared" si="359"/>
        <v>42433.763518518514</v>
      </c>
    </row>
    <row r="3806" spans="1:21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4"/>
        <v>0</v>
      </c>
      <c r="P3806" s="6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>
        <v>1</v>
      </c>
      <c r="T3806" s="11">
        <f t="shared" si="358"/>
        <v>42526.801203703704</v>
      </c>
      <c r="U3806" s="11">
        <f t="shared" si="359"/>
        <v>42582.083333333336</v>
      </c>
    </row>
    <row r="3807" spans="1:21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4"/>
        <v>2.0000000000000002E-5</v>
      </c>
      <c r="P3807" s="6">
        <f t="shared" si="355"/>
        <v>1.5</v>
      </c>
      <c r="Q3807" t="str">
        <f t="shared" si="356"/>
        <v>theater</v>
      </c>
      <c r="R3807" t="str">
        <f t="shared" si="357"/>
        <v>musical</v>
      </c>
      <c r="S3807">
        <v>1</v>
      </c>
      <c r="T3807" s="11">
        <f t="shared" si="358"/>
        <v>41849.678703703699</v>
      </c>
      <c r="U3807" s="11">
        <f t="shared" si="359"/>
        <v>41909.678703703699</v>
      </c>
    </row>
    <row r="3808" spans="1:21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4"/>
        <v>6.6666666666666664E-4</v>
      </c>
      <c r="P3808" s="6">
        <f t="shared" si="355"/>
        <v>5</v>
      </c>
      <c r="Q3808" t="str">
        <f t="shared" si="356"/>
        <v>theater</v>
      </c>
      <c r="R3808" t="str">
        <f t="shared" si="357"/>
        <v>musical</v>
      </c>
      <c r="S3808">
        <v>1</v>
      </c>
      <c r="T3808" s="11">
        <f t="shared" si="358"/>
        <v>41799.050706018512</v>
      </c>
      <c r="U3808" s="11">
        <f t="shared" si="359"/>
        <v>41819.050706018512</v>
      </c>
    </row>
    <row r="3809" spans="1:21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4"/>
        <v>0.30333333333333334</v>
      </c>
      <c r="P3809" s="6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>
        <v>1</v>
      </c>
      <c r="T3809" s="11">
        <f t="shared" si="358"/>
        <v>42090.700682870367</v>
      </c>
      <c r="U3809" s="11">
        <f t="shared" si="359"/>
        <v>42097.700682870367</v>
      </c>
    </row>
    <row r="3810" spans="1:21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4"/>
        <v>1</v>
      </c>
      <c r="P3810" s="6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>
        <v>1</v>
      </c>
      <c r="T3810" s="11">
        <f t="shared" si="358"/>
        <v>42059.24559027778</v>
      </c>
      <c r="U3810" s="11">
        <f t="shared" si="359"/>
        <v>42119.203923611109</v>
      </c>
    </row>
    <row r="3811" spans="1:21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4"/>
        <v>1.0125</v>
      </c>
      <c r="P3811" s="6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>
        <v>1</v>
      </c>
      <c r="T3811" s="11">
        <f t="shared" si="358"/>
        <v>41800.318368055552</v>
      </c>
      <c r="U3811" s="11">
        <f t="shared" si="359"/>
        <v>41850.75</v>
      </c>
    </row>
    <row r="3812" spans="1:21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4"/>
        <v>1.2173333333333334</v>
      </c>
      <c r="P3812" s="6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>
        <v>1</v>
      </c>
      <c r="T3812" s="11">
        <f t="shared" si="358"/>
        <v>42054.640717592592</v>
      </c>
      <c r="U3812" s="11">
        <f t="shared" si="359"/>
        <v>42084.599050925921</v>
      </c>
    </row>
    <row r="3813" spans="1:21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4"/>
        <v>3.3</v>
      </c>
      <c r="P3813" s="6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>
        <v>1</v>
      </c>
      <c r="T3813" s="11">
        <f t="shared" si="358"/>
        <v>42487.418668981474</v>
      </c>
      <c r="U3813" s="11">
        <f t="shared" si="359"/>
        <v>42521.249999999993</v>
      </c>
    </row>
    <row r="3814" spans="1:21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4"/>
        <v>1.0954999999999999</v>
      </c>
      <c r="P3814" s="6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>
        <v>1</v>
      </c>
      <c r="T3814" s="11">
        <f t="shared" si="358"/>
        <v>42109.542916666665</v>
      </c>
      <c r="U3814" s="11">
        <f t="shared" si="359"/>
        <v>42155.957638888889</v>
      </c>
    </row>
    <row r="3815" spans="1:21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4"/>
        <v>1.0095190476190474</v>
      </c>
      <c r="P3815" s="6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>
        <v>1</v>
      </c>
      <c r="T3815" s="11">
        <f t="shared" si="358"/>
        <v>42497.067372685182</v>
      </c>
      <c r="U3815" s="11">
        <f t="shared" si="359"/>
        <v>42535.696527777771</v>
      </c>
    </row>
    <row r="3816" spans="1:21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4"/>
        <v>1.4013333333333333</v>
      </c>
      <c r="P3816" s="6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>
        <v>1</v>
      </c>
      <c r="T3816" s="11">
        <f t="shared" si="358"/>
        <v>42058.695740740739</v>
      </c>
      <c r="U3816" s="11">
        <f t="shared" si="359"/>
        <v>42094.957638888889</v>
      </c>
    </row>
    <row r="3817" spans="1:21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4"/>
        <v>1.0000100000000001</v>
      </c>
      <c r="P3817" s="6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>
        <v>1</v>
      </c>
      <c r="T3817" s="11">
        <f t="shared" si="358"/>
        <v>42207.051585648143</v>
      </c>
      <c r="U3817" s="11">
        <f t="shared" si="359"/>
        <v>42236.749999999993</v>
      </c>
    </row>
    <row r="3818" spans="1:21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4"/>
        <v>1.19238</v>
      </c>
      <c r="P3818" s="6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>
        <v>1</v>
      </c>
      <c r="T3818" s="11">
        <f t="shared" si="358"/>
        <v>41807.481747685182</v>
      </c>
      <c r="U3818" s="11">
        <f t="shared" si="359"/>
        <v>41837.481747685182</v>
      </c>
    </row>
    <row r="3819" spans="1:21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4"/>
        <v>1.0725</v>
      </c>
      <c r="P3819" s="6">
        <f t="shared" si="355"/>
        <v>107.25</v>
      </c>
      <c r="Q3819" t="str">
        <f t="shared" si="356"/>
        <v>theater</v>
      </c>
      <c r="R3819" t="str">
        <f t="shared" si="357"/>
        <v>plays</v>
      </c>
      <c r="S3819">
        <v>1</v>
      </c>
      <c r="T3819" s="11">
        <f t="shared" si="358"/>
        <v>42284.488611111105</v>
      </c>
      <c r="U3819" s="11">
        <f t="shared" si="359"/>
        <v>42300.957638888889</v>
      </c>
    </row>
    <row r="3820" spans="1:21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4"/>
        <v>2.2799999999999998</v>
      </c>
      <c r="P3820" s="6">
        <f t="shared" si="355"/>
        <v>57</v>
      </c>
      <c r="Q3820" t="str">
        <f t="shared" si="356"/>
        <v>theater</v>
      </c>
      <c r="R3820" t="str">
        <f t="shared" si="357"/>
        <v>plays</v>
      </c>
      <c r="S3820">
        <v>1</v>
      </c>
      <c r="T3820" s="11">
        <f t="shared" si="358"/>
        <v>42045.634050925924</v>
      </c>
      <c r="U3820" s="11">
        <f t="shared" si="359"/>
        <v>42075.592384259253</v>
      </c>
    </row>
    <row r="3821" spans="1:21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4"/>
        <v>1.0640000000000001</v>
      </c>
      <c r="P3821" s="6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>
        <v>1</v>
      </c>
      <c r="T3821" s="11">
        <f t="shared" si="358"/>
        <v>42184.001203703701</v>
      </c>
      <c r="U3821" s="11">
        <f t="shared" si="359"/>
        <v>42202.668055555558</v>
      </c>
    </row>
    <row r="3822" spans="1:21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4"/>
        <v>1.4333333333333333</v>
      </c>
      <c r="P3822" s="6">
        <f t="shared" si="355"/>
        <v>21.5</v>
      </c>
      <c r="Q3822" t="str">
        <f t="shared" si="356"/>
        <v>theater</v>
      </c>
      <c r="R3822" t="str">
        <f t="shared" si="357"/>
        <v>plays</v>
      </c>
      <c r="S3822">
        <v>1</v>
      </c>
      <c r="T3822" s="11">
        <f t="shared" si="358"/>
        <v>42160.443483796298</v>
      </c>
      <c r="U3822" s="11">
        <f t="shared" si="359"/>
        <v>42190.443483796298</v>
      </c>
    </row>
    <row r="3823" spans="1:21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4"/>
        <v>1.0454285714285714</v>
      </c>
      <c r="P3823" s="6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>
        <v>1</v>
      </c>
      <c r="T3823" s="11">
        <f t="shared" si="358"/>
        <v>42340.972303240742</v>
      </c>
      <c r="U3823" s="11">
        <f t="shared" si="359"/>
        <v>42372.972303240742</v>
      </c>
    </row>
    <row r="3824" spans="1:21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4"/>
        <v>1.1002000000000001</v>
      </c>
      <c r="P3824" s="6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>
        <v>1</v>
      </c>
      <c r="T3824" s="11">
        <f t="shared" si="358"/>
        <v>42329.629826388882</v>
      </c>
      <c r="U3824" s="11">
        <f t="shared" si="359"/>
        <v>42388.749305555553</v>
      </c>
    </row>
    <row r="3825" spans="1:21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4"/>
        <v>1.06</v>
      </c>
      <c r="P3825" s="6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>
        <v>1</v>
      </c>
      <c r="T3825" s="11">
        <f t="shared" si="358"/>
        <v>42170.701898148145</v>
      </c>
      <c r="U3825" s="11">
        <f t="shared" si="359"/>
        <v>42204.957638888889</v>
      </c>
    </row>
    <row r="3826" spans="1:21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4"/>
        <v>1.08</v>
      </c>
      <c r="P3826" s="6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>
        <v>1</v>
      </c>
      <c r="T3826" s="11">
        <f t="shared" si="358"/>
        <v>42571.417858796289</v>
      </c>
      <c r="U3826" s="11">
        <f t="shared" si="359"/>
        <v>42583.361805555549</v>
      </c>
    </row>
    <row r="3827" spans="1:21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4"/>
        <v>1.0542</v>
      </c>
      <c r="P3827" s="6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>
        <v>1</v>
      </c>
      <c r="T3827" s="11">
        <f t="shared" si="358"/>
        <v>42150.861273148148</v>
      </c>
      <c r="U3827" s="11">
        <f t="shared" si="359"/>
        <v>42171.861273148148</v>
      </c>
    </row>
    <row r="3828" spans="1:21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4"/>
        <v>1.1916666666666667</v>
      </c>
      <c r="P3828" s="6">
        <f t="shared" si="355"/>
        <v>27.5</v>
      </c>
      <c r="Q3828" t="str">
        <f t="shared" si="356"/>
        <v>theater</v>
      </c>
      <c r="R3828" t="str">
        <f t="shared" si="357"/>
        <v>plays</v>
      </c>
      <c r="S3828">
        <v>1</v>
      </c>
      <c r="T3828" s="11">
        <f t="shared" si="358"/>
        <v>42101.215208333328</v>
      </c>
      <c r="U3828" s="11">
        <f t="shared" si="359"/>
        <v>42131.215208333328</v>
      </c>
    </row>
    <row r="3829" spans="1:21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4"/>
        <v>1.5266666666666666</v>
      </c>
      <c r="P3829" s="6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>
        <v>1</v>
      </c>
      <c r="T3829" s="11">
        <f t="shared" si="358"/>
        <v>42034.719918981478</v>
      </c>
      <c r="U3829" s="11">
        <f t="shared" si="359"/>
        <v>42089.791666666664</v>
      </c>
    </row>
    <row r="3830" spans="1:21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4"/>
        <v>1</v>
      </c>
      <c r="P3830" s="6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>
        <v>1</v>
      </c>
      <c r="T3830" s="11">
        <f t="shared" si="358"/>
        <v>41944.319293981483</v>
      </c>
      <c r="U3830" s="11">
        <f t="shared" si="359"/>
        <v>42004.360960648148</v>
      </c>
    </row>
    <row r="3831" spans="1:21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4"/>
        <v>1.002</v>
      </c>
      <c r="P3831" s="6">
        <f t="shared" si="355"/>
        <v>62.625</v>
      </c>
      <c r="Q3831" t="str">
        <f t="shared" si="356"/>
        <v>theater</v>
      </c>
      <c r="R3831" t="str">
        <f t="shared" si="357"/>
        <v>plays</v>
      </c>
      <c r="S3831">
        <v>1</v>
      </c>
      <c r="T3831" s="11">
        <f t="shared" si="358"/>
        <v>42593.657071759262</v>
      </c>
      <c r="U3831" s="11">
        <f t="shared" si="359"/>
        <v>42613.657071759262</v>
      </c>
    </row>
    <row r="3832" spans="1:21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4"/>
        <v>2.25</v>
      </c>
      <c r="P3832" s="6">
        <f t="shared" si="355"/>
        <v>75</v>
      </c>
      <c r="Q3832" t="str">
        <f t="shared" si="356"/>
        <v>theater</v>
      </c>
      <c r="R3832" t="str">
        <f t="shared" si="357"/>
        <v>plays</v>
      </c>
      <c r="S3832">
        <v>1</v>
      </c>
      <c r="T3832" s="11">
        <f t="shared" si="358"/>
        <v>42503.532534722217</v>
      </c>
      <c r="U3832" s="11">
        <f t="shared" si="359"/>
        <v>42517.532534722217</v>
      </c>
    </row>
    <row r="3833" spans="1:21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4"/>
        <v>1.0602199999999999</v>
      </c>
      <c r="P3833" s="6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>
        <v>1</v>
      </c>
      <c r="T3833" s="11">
        <f t="shared" si="358"/>
        <v>41927.640567129631</v>
      </c>
      <c r="U3833" s="11">
        <f t="shared" si="359"/>
        <v>41948.682233796295</v>
      </c>
    </row>
    <row r="3834" spans="1:21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4"/>
        <v>1.0466666666666666</v>
      </c>
      <c r="P3834" s="6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>
        <v>1</v>
      </c>
      <c r="T3834" s="11">
        <f t="shared" si="358"/>
        <v>42374.906655092585</v>
      </c>
      <c r="U3834" s="11">
        <f t="shared" si="359"/>
        <v>42419.906655092585</v>
      </c>
    </row>
    <row r="3835" spans="1:21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4"/>
        <v>1.1666666666666667</v>
      </c>
      <c r="P3835" s="6">
        <f t="shared" si="355"/>
        <v>70</v>
      </c>
      <c r="Q3835" t="str">
        <f t="shared" si="356"/>
        <v>theater</v>
      </c>
      <c r="R3835" t="str">
        <f t="shared" si="357"/>
        <v>plays</v>
      </c>
      <c r="S3835">
        <v>1</v>
      </c>
      <c r="T3835" s="11">
        <f t="shared" si="358"/>
        <v>41963.66402777777</v>
      </c>
      <c r="U3835" s="11">
        <f t="shared" si="359"/>
        <v>41974.589583333327</v>
      </c>
    </row>
    <row r="3836" spans="1:21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4"/>
        <v>1.0903333333333334</v>
      </c>
      <c r="P3836" s="6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>
        <v>1</v>
      </c>
      <c r="T3836" s="11">
        <f t="shared" si="358"/>
        <v>42143.236886574072</v>
      </c>
      <c r="U3836" s="11">
        <f t="shared" si="359"/>
        <v>42173.236886574072</v>
      </c>
    </row>
    <row r="3837" spans="1:21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4"/>
        <v>1.6</v>
      </c>
      <c r="P3837" s="6">
        <f t="shared" si="355"/>
        <v>40</v>
      </c>
      <c r="Q3837" t="str">
        <f t="shared" si="356"/>
        <v>theater</v>
      </c>
      <c r="R3837" t="str">
        <f t="shared" si="357"/>
        <v>plays</v>
      </c>
      <c r="S3837">
        <v>1</v>
      </c>
      <c r="T3837" s="11">
        <f t="shared" si="358"/>
        <v>42460.733888888884</v>
      </c>
      <c r="U3837" s="11">
        <f t="shared" si="359"/>
        <v>42481.733888888884</v>
      </c>
    </row>
    <row r="3838" spans="1:21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4"/>
        <v>1.125</v>
      </c>
      <c r="P3838" s="6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>
        <v>1</v>
      </c>
      <c r="T3838" s="11">
        <f t="shared" si="358"/>
        <v>42553.718194444438</v>
      </c>
      <c r="U3838" s="11">
        <f t="shared" si="359"/>
        <v>42584.964583333327</v>
      </c>
    </row>
    <row r="3839" spans="1:21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4"/>
        <v>1.0209999999999999</v>
      </c>
      <c r="P3839" s="6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>
        <v>1</v>
      </c>
      <c r="T3839" s="11">
        <f t="shared" si="358"/>
        <v>42152.557384259257</v>
      </c>
      <c r="U3839" s="11">
        <f t="shared" si="359"/>
        <v>42188.557384259257</v>
      </c>
    </row>
    <row r="3840" spans="1:21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4"/>
        <v>1.00824</v>
      </c>
      <c r="P3840" s="6">
        <f t="shared" si="355"/>
        <v>1008.24</v>
      </c>
      <c r="Q3840" t="str">
        <f t="shared" si="356"/>
        <v>theater</v>
      </c>
      <c r="R3840" t="str">
        <f t="shared" si="357"/>
        <v>plays</v>
      </c>
      <c r="S3840">
        <v>1</v>
      </c>
      <c r="T3840" s="11">
        <f t="shared" si="358"/>
        <v>42116.502418981479</v>
      </c>
      <c r="U3840" s="11">
        <f t="shared" si="359"/>
        <v>42146.502418981479</v>
      </c>
    </row>
    <row r="3841" spans="1:21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4"/>
        <v>1.0125</v>
      </c>
      <c r="P3841" s="6">
        <f t="shared" si="355"/>
        <v>63.28125</v>
      </c>
      <c r="Q3841" t="str">
        <f t="shared" si="356"/>
        <v>theater</v>
      </c>
      <c r="R3841" t="str">
        <f t="shared" si="357"/>
        <v>plays</v>
      </c>
      <c r="S3841">
        <v>1</v>
      </c>
      <c r="T3841" s="11">
        <f t="shared" si="358"/>
        <v>42154.934305555551</v>
      </c>
      <c r="U3841" s="11">
        <f t="shared" si="359"/>
        <v>42214.934305555551</v>
      </c>
    </row>
    <row r="3842" spans="1:21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54"/>
        <v>65</v>
      </c>
      <c r="P3842" s="6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>
        <v>1</v>
      </c>
      <c r="T3842" s="11">
        <f t="shared" si="358"/>
        <v>42432.493391203701</v>
      </c>
      <c r="U3842" s="11">
        <f t="shared" si="359"/>
        <v>42457.45172453703</v>
      </c>
    </row>
    <row r="3843" spans="1:21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0">E3843/D3843</f>
        <v>8.72E-2</v>
      </c>
      <c r="P3843" s="6">
        <f t="shared" ref="P3843:P3906" si="361">E3843/L3843</f>
        <v>25.647058823529413</v>
      </c>
      <c r="Q3843" t="str">
        <f t="shared" ref="Q3843:Q3906" si="362">LEFT(N3843,FIND("/",N3843)-1)</f>
        <v>theater</v>
      </c>
      <c r="R3843" t="str">
        <f t="shared" ref="R3843:R3906" si="363">RIGHT(N3843,LEN(N3843)-FIND("/",N3843))</f>
        <v>plays</v>
      </c>
      <c r="S3843">
        <v>1</v>
      </c>
      <c r="T3843" s="11">
        <f t="shared" ref="T3843:T3906" si="364">(((J3843/60)/60)/24)+DATE(1970,1,1)+(-5/24)</f>
        <v>41780.57739583333</v>
      </c>
      <c r="U3843" s="11">
        <f t="shared" ref="U3843:U3906" si="365">(((I3843/60)/60)/24)+DATE(1970,1,1)+(-5/24)</f>
        <v>41840.57739583333</v>
      </c>
    </row>
    <row r="3844" spans="1:21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0"/>
        <v>0.21940000000000001</v>
      </c>
      <c r="P3844" s="6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>
        <v>1</v>
      </c>
      <c r="T3844" s="11">
        <f t="shared" si="364"/>
        <v>41740.285324074073</v>
      </c>
      <c r="U3844" s="11">
        <f t="shared" si="365"/>
        <v>41770.285324074073</v>
      </c>
    </row>
    <row r="3845" spans="1:21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0"/>
        <v>0.21299999999999999</v>
      </c>
      <c r="P3845" s="6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>
        <v>1</v>
      </c>
      <c r="T3845" s="11">
        <f t="shared" si="364"/>
        <v>41765.864166666666</v>
      </c>
      <c r="U3845" s="11">
        <f t="shared" si="365"/>
        <v>41790.864166666666</v>
      </c>
    </row>
    <row r="3846" spans="1:21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0"/>
        <v>0.41489795918367345</v>
      </c>
      <c r="P3846" s="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>
        <v>1</v>
      </c>
      <c r="T3846" s="11">
        <f t="shared" si="364"/>
        <v>41766.408958333333</v>
      </c>
      <c r="U3846" s="11">
        <f t="shared" si="365"/>
        <v>41793.082638888889</v>
      </c>
    </row>
    <row r="3847" spans="1:21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0"/>
        <v>2.1049999999999999E-2</v>
      </c>
      <c r="P3847" s="6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>
        <v>1</v>
      </c>
      <c r="T3847" s="11">
        <f t="shared" si="364"/>
        <v>42248.418680555551</v>
      </c>
      <c r="U3847" s="11">
        <f t="shared" si="365"/>
        <v>42278.418680555551</v>
      </c>
    </row>
    <row r="3848" spans="1:21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0"/>
        <v>2.7E-2</v>
      </c>
      <c r="P3848" s="6">
        <f t="shared" si="361"/>
        <v>23.625</v>
      </c>
      <c r="Q3848" t="str">
        <f t="shared" si="362"/>
        <v>theater</v>
      </c>
      <c r="R3848" t="str">
        <f t="shared" si="363"/>
        <v>plays</v>
      </c>
      <c r="S3848">
        <v>1</v>
      </c>
      <c r="T3848" s="11">
        <f t="shared" si="364"/>
        <v>41885.01321759259</v>
      </c>
      <c r="U3848" s="11">
        <f t="shared" si="365"/>
        <v>41916.082638888889</v>
      </c>
    </row>
    <row r="3849" spans="1:21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0"/>
        <v>0.16161904761904761</v>
      </c>
      <c r="P3849" s="6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>
        <v>1</v>
      </c>
      <c r="T3849" s="11">
        <f t="shared" si="364"/>
        <v>42159.016099537032</v>
      </c>
      <c r="U3849" s="11">
        <f t="shared" si="365"/>
        <v>42204.016099537032</v>
      </c>
    </row>
    <row r="3850" spans="1:21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0"/>
        <v>0.16376923076923078</v>
      </c>
      <c r="P3850" s="6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>
        <v>1</v>
      </c>
      <c r="T3850" s="11">
        <f t="shared" si="364"/>
        <v>42265.608668981477</v>
      </c>
      <c r="U3850" s="11">
        <f t="shared" si="365"/>
        <v>42295.608668981477</v>
      </c>
    </row>
    <row r="3851" spans="1:21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0"/>
        <v>7.0433333333333334E-2</v>
      </c>
      <c r="P3851" s="6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>
        <v>1</v>
      </c>
      <c r="T3851" s="11">
        <f t="shared" si="364"/>
        <v>42136.558842592589</v>
      </c>
      <c r="U3851" s="11">
        <f t="shared" si="365"/>
        <v>42166.558842592589</v>
      </c>
    </row>
    <row r="3852" spans="1:21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0"/>
        <v>3.7999999999999999E-2</v>
      </c>
      <c r="P3852" s="6">
        <f t="shared" si="361"/>
        <v>9.5</v>
      </c>
      <c r="Q3852" t="str">
        <f t="shared" si="362"/>
        <v>theater</v>
      </c>
      <c r="R3852" t="str">
        <f t="shared" si="363"/>
        <v>plays</v>
      </c>
      <c r="S3852">
        <v>1</v>
      </c>
      <c r="T3852" s="11">
        <f t="shared" si="364"/>
        <v>41974.916006944441</v>
      </c>
      <c r="U3852" s="11">
        <f t="shared" si="365"/>
        <v>42004.916006944441</v>
      </c>
    </row>
    <row r="3853" spans="1:21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0"/>
        <v>0.34079999999999999</v>
      </c>
      <c r="P3853" s="6">
        <f t="shared" si="361"/>
        <v>35.5</v>
      </c>
      <c r="Q3853" t="str">
        <f t="shared" si="362"/>
        <v>theater</v>
      </c>
      <c r="R3853" t="str">
        <f t="shared" si="363"/>
        <v>plays</v>
      </c>
      <c r="S3853">
        <v>1</v>
      </c>
      <c r="T3853" s="11">
        <f t="shared" si="364"/>
        <v>42172.23123842592</v>
      </c>
      <c r="U3853" s="11">
        <f t="shared" si="365"/>
        <v>42202.23123842592</v>
      </c>
    </row>
    <row r="3854" spans="1:21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0"/>
        <v>2E-3</v>
      </c>
      <c r="P3854" s="6">
        <f t="shared" si="361"/>
        <v>10</v>
      </c>
      <c r="Q3854" t="str">
        <f t="shared" si="362"/>
        <v>theater</v>
      </c>
      <c r="R3854" t="str">
        <f t="shared" si="363"/>
        <v>plays</v>
      </c>
      <c r="S3854">
        <v>1</v>
      </c>
      <c r="T3854" s="11">
        <f t="shared" si="364"/>
        <v>42064.982361111113</v>
      </c>
      <c r="U3854" s="11">
        <f t="shared" si="365"/>
        <v>42089.940694444442</v>
      </c>
    </row>
    <row r="3855" spans="1:21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0"/>
        <v>2.5999999999999998E-4</v>
      </c>
      <c r="P3855" s="6">
        <f t="shared" si="361"/>
        <v>13</v>
      </c>
      <c r="Q3855" t="str">
        <f t="shared" si="362"/>
        <v>theater</v>
      </c>
      <c r="R3855" t="str">
        <f t="shared" si="363"/>
        <v>plays</v>
      </c>
      <c r="S3855">
        <v>1</v>
      </c>
      <c r="T3855" s="11">
        <f t="shared" si="364"/>
        <v>41848.631689814814</v>
      </c>
      <c r="U3855" s="11">
        <f t="shared" si="365"/>
        <v>41883.631689814814</v>
      </c>
    </row>
    <row r="3856" spans="1:21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0"/>
        <v>0.16254545454545455</v>
      </c>
      <c r="P3856" s="6">
        <f t="shared" si="361"/>
        <v>89.4</v>
      </c>
      <c r="Q3856" t="str">
        <f t="shared" si="362"/>
        <v>theater</v>
      </c>
      <c r="R3856" t="str">
        <f t="shared" si="363"/>
        <v>plays</v>
      </c>
      <c r="S3856">
        <v>1</v>
      </c>
      <c r="T3856" s="11">
        <f t="shared" si="364"/>
        <v>42103.67659722222</v>
      </c>
      <c r="U3856" s="11">
        <f t="shared" si="365"/>
        <v>42133.67659722222</v>
      </c>
    </row>
    <row r="3857" spans="1:21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0"/>
        <v>2.5000000000000001E-2</v>
      </c>
      <c r="P3857" s="6">
        <f t="shared" si="361"/>
        <v>25</v>
      </c>
      <c r="Q3857" t="str">
        <f t="shared" si="362"/>
        <v>theater</v>
      </c>
      <c r="R3857" t="str">
        <f t="shared" si="363"/>
        <v>plays</v>
      </c>
      <c r="S3857">
        <v>1</v>
      </c>
      <c r="T3857" s="11">
        <f t="shared" si="364"/>
        <v>42059.762395833335</v>
      </c>
      <c r="U3857" s="11">
        <f t="shared" si="365"/>
        <v>42089.720729166664</v>
      </c>
    </row>
    <row r="3858" spans="1:21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0"/>
        <v>2.0000000000000001E-4</v>
      </c>
      <c r="P3858" s="6">
        <f t="shared" si="361"/>
        <v>1</v>
      </c>
      <c r="Q3858" t="str">
        <f t="shared" si="362"/>
        <v>theater</v>
      </c>
      <c r="R3858" t="str">
        <f t="shared" si="363"/>
        <v>plays</v>
      </c>
      <c r="S3858">
        <v>1</v>
      </c>
      <c r="T3858" s="11">
        <f t="shared" si="364"/>
        <v>42041.534756944442</v>
      </c>
      <c r="U3858" s="11">
        <f t="shared" si="365"/>
        <v>42071.493090277778</v>
      </c>
    </row>
    <row r="3859" spans="1:21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0"/>
        <v>5.1999999999999998E-2</v>
      </c>
      <c r="P3859" s="6">
        <f t="shared" si="361"/>
        <v>65</v>
      </c>
      <c r="Q3859" t="str">
        <f t="shared" si="362"/>
        <v>theater</v>
      </c>
      <c r="R3859" t="str">
        <f t="shared" si="363"/>
        <v>plays</v>
      </c>
      <c r="S3859">
        <v>1</v>
      </c>
      <c r="T3859" s="11">
        <f t="shared" si="364"/>
        <v>41829.528819444444</v>
      </c>
      <c r="U3859" s="11">
        <f t="shared" si="365"/>
        <v>41852.508333333331</v>
      </c>
    </row>
    <row r="3860" spans="1:21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0"/>
        <v>0.02</v>
      </c>
      <c r="P3860" s="6">
        <f t="shared" si="361"/>
        <v>10</v>
      </c>
      <c r="Q3860" t="str">
        <f t="shared" si="362"/>
        <v>theater</v>
      </c>
      <c r="R3860" t="str">
        <f t="shared" si="363"/>
        <v>plays</v>
      </c>
      <c r="S3860">
        <v>1</v>
      </c>
      <c r="T3860" s="11">
        <f t="shared" si="364"/>
        <v>42128.222731481481</v>
      </c>
      <c r="U3860" s="11">
        <f t="shared" si="365"/>
        <v>42146.666666666664</v>
      </c>
    </row>
    <row r="3861" spans="1:21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0"/>
        <v>4.0000000000000002E-4</v>
      </c>
      <c r="P3861" s="6">
        <f t="shared" si="361"/>
        <v>1</v>
      </c>
      <c r="Q3861" t="str">
        <f t="shared" si="362"/>
        <v>theater</v>
      </c>
      <c r="R3861" t="str">
        <f t="shared" si="363"/>
        <v>plays</v>
      </c>
      <c r="S3861">
        <v>1</v>
      </c>
      <c r="T3861" s="11">
        <f t="shared" si="364"/>
        <v>41789.685266203705</v>
      </c>
      <c r="U3861" s="11">
        <f t="shared" si="365"/>
        <v>41815.666666666664</v>
      </c>
    </row>
    <row r="3862" spans="1:21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0"/>
        <v>0.17666666666666667</v>
      </c>
      <c r="P3862" s="6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>
        <v>1</v>
      </c>
      <c r="T3862" s="11">
        <f t="shared" si="364"/>
        <v>41833.452662037031</v>
      </c>
      <c r="U3862" s="11">
        <f t="shared" si="365"/>
        <v>41863.452662037031</v>
      </c>
    </row>
    <row r="3863" spans="1:21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0"/>
        <v>0.05</v>
      </c>
      <c r="P3863" s="6">
        <f t="shared" si="361"/>
        <v>100</v>
      </c>
      <c r="Q3863" t="str">
        <f t="shared" si="362"/>
        <v>theater</v>
      </c>
      <c r="R3863" t="str">
        <f t="shared" si="363"/>
        <v>plays</v>
      </c>
      <c r="S3863">
        <v>1</v>
      </c>
      <c r="T3863" s="11">
        <f t="shared" si="364"/>
        <v>41914.381678240738</v>
      </c>
      <c r="U3863" s="11">
        <f t="shared" si="365"/>
        <v>41955.699305555558</v>
      </c>
    </row>
    <row r="3864" spans="1:21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0"/>
        <v>1.3333333333333334E-4</v>
      </c>
      <c r="P3864" s="6">
        <f t="shared" si="361"/>
        <v>1</v>
      </c>
      <c r="Q3864" t="str">
        <f t="shared" si="362"/>
        <v>theater</v>
      </c>
      <c r="R3864" t="str">
        <f t="shared" si="363"/>
        <v>plays</v>
      </c>
      <c r="S3864">
        <v>1</v>
      </c>
      <c r="T3864" s="11">
        <f t="shared" si="364"/>
        <v>42611.052731481475</v>
      </c>
      <c r="U3864" s="11">
        <f t="shared" si="365"/>
        <v>42625.499305555553</v>
      </c>
    </row>
    <row r="3865" spans="1:21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0"/>
        <v>0</v>
      </c>
      <c r="P3865" s="6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>
        <v>1</v>
      </c>
      <c r="T3865" s="11">
        <f t="shared" si="364"/>
        <v>42253.424826388888</v>
      </c>
      <c r="U3865" s="11">
        <f t="shared" si="365"/>
        <v>42313.466493055552</v>
      </c>
    </row>
    <row r="3866" spans="1:21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0"/>
        <v>1.2E-2</v>
      </c>
      <c r="P3866" s="6">
        <f t="shared" si="361"/>
        <v>20</v>
      </c>
      <c r="Q3866" t="str">
        <f t="shared" si="362"/>
        <v>theater</v>
      </c>
      <c r="R3866" t="str">
        <f t="shared" si="363"/>
        <v>plays</v>
      </c>
      <c r="S3866">
        <v>1</v>
      </c>
      <c r="T3866" s="11">
        <f t="shared" si="364"/>
        <v>42295.683495370373</v>
      </c>
      <c r="U3866" s="11">
        <f t="shared" si="365"/>
        <v>42325.72516203703</v>
      </c>
    </row>
    <row r="3867" spans="1:21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0"/>
        <v>0.26937422295897223</v>
      </c>
      <c r="P3867" s="6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>
        <v>1</v>
      </c>
      <c r="T3867" s="11">
        <f t="shared" si="364"/>
        <v>41841.44326388889</v>
      </c>
      <c r="U3867" s="11">
        <f t="shared" si="365"/>
        <v>41881.020833333328</v>
      </c>
    </row>
    <row r="3868" spans="1:21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0"/>
        <v>5.4999999999999997E-3</v>
      </c>
      <c r="P3868" s="6">
        <f t="shared" si="361"/>
        <v>5.5</v>
      </c>
      <c r="Q3868" t="str">
        <f t="shared" si="362"/>
        <v>theater</v>
      </c>
      <c r="R3868" t="str">
        <f t="shared" si="363"/>
        <v>plays</v>
      </c>
      <c r="S3868">
        <v>1</v>
      </c>
      <c r="T3868" s="11">
        <f t="shared" si="364"/>
        <v>42402.738668981481</v>
      </c>
      <c r="U3868" s="11">
        <f t="shared" si="365"/>
        <v>42451.936805555553</v>
      </c>
    </row>
    <row r="3869" spans="1:21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0"/>
        <v>0.1255</v>
      </c>
      <c r="P3869" s="6">
        <f t="shared" si="361"/>
        <v>50.2</v>
      </c>
      <c r="Q3869" t="str">
        <f t="shared" si="362"/>
        <v>theater</v>
      </c>
      <c r="R3869" t="str">
        <f t="shared" si="363"/>
        <v>plays</v>
      </c>
      <c r="S3869">
        <v>1</v>
      </c>
      <c r="T3869" s="11">
        <f t="shared" si="364"/>
        <v>42509.605775462966</v>
      </c>
      <c r="U3869" s="11">
        <f t="shared" si="365"/>
        <v>42539.605775462966</v>
      </c>
    </row>
    <row r="3870" spans="1:21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0"/>
        <v>2E-3</v>
      </c>
      <c r="P3870" s="6">
        <f t="shared" si="361"/>
        <v>10</v>
      </c>
      <c r="Q3870" t="str">
        <f t="shared" si="362"/>
        <v>theater</v>
      </c>
      <c r="R3870" t="str">
        <f t="shared" si="363"/>
        <v>musical</v>
      </c>
      <c r="S3870">
        <v>1</v>
      </c>
      <c r="T3870" s="11">
        <f t="shared" si="364"/>
        <v>41865.451446759253</v>
      </c>
      <c r="U3870" s="11">
        <f t="shared" si="365"/>
        <v>41890.451446759253</v>
      </c>
    </row>
    <row r="3871" spans="1:21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0"/>
        <v>3.44748684310884E-2</v>
      </c>
      <c r="P3871" s="6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>
        <v>1</v>
      </c>
      <c r="T3871" s="11">
        <f t="shared" si="364"/>
        <v>42047.516111111108</v>
      </c>
      <c r="U3871" s="11">
        <f t="shared" si="365"/>
        <v>42076.924305555549</v>
      </c>
    </row>
    <row r="3872" spans="1:21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0"/>
        <v>0.15</v>
      </c>
      <c r="P3872" s="6">
        <f t="shared" si="361"/>
        <v>150</v>
      </c>
      <c r="Q3872" t="str">
        <f t="shared" si="362"/>
        <v>theater</v>
      </c>
      <c r="R3872" t="str">
        <f t="shared" si="363"/>
        <v>musical</v>
      </c>
      <c r="S3872">
        <v>1</v>
      </c>
      <c r="T3872" s="11">
        <f t="shared" si="364"/>
        <v>41792.963865740734</v>
      </c>
      <c r="U3872" s="11">
        <f t="shared" si="365"/>
        <v>41822.963865740734</v>
      </c>
    </row>
    <row r="3873" spans="1:21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0"/>
        <v>2.6666666666666668E-2</v>
      </c>
      <c r="P3873" s="6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>
        <v>1</v>
      </c>
      <c r="T3873" s="11">
        <f t="shared" si="364"/>
        <v>42763.572337962956</v>
      </c>
      <c r="U3873" s="11">
        <f t="shared" si="365"/>
        <v>42823.530671296299</v>
      </c>
    </row>
    <row r="3874" spans="1:21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0"/>
        <v>0</v>
      </c>
      <c r="P3874" s="6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>
        <v>1</v>
      </c>
      <c r="T3874" s="11">
        <f t="shared" si="364"/>
        <v>42179.9374537037</v>
      </c>
      <c r="U3874" s="11">
        <f t="shared" si="365"/>
        <v>42229.9374537037</v>
      </c>
    </row>
    <row r="3875" spans="1:21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0"/>
        <v>0</v>
      </c>
      <c r="P3875" s="6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>
        <v>1</v>
      </c>
      <c r="T3875" s="11">
        <f t="shared" si="364"/>
        <v>42255.487673611111</v>
      </c>
      <c r="U3875" s="11">
        <f t="shared" si="365"/>
        <v>42285.487673611111</v>
      </c>
    </row>
    <row r="3876" spans="1:21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0"/>
        <v>0</v>
      </c>
      <c r="P3876" s="6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>
        <v>1</v>
      </c>
      <c r="T3876" s="11">
        <f t="shared" si="364"/>
        <v>42006.808124999996</v>
      </c>
      <c r="U3876" s="11">
        <f t="shared" si="365"/>
        <v>42027.833333333336</v>
      </c>
    </row>
    <row r="3877" spans="1:21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0"/>
        <v>0</v>
      </c>
      <c r="P3877" s="6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>
        <v>1</v>
      </c>
      <c r="T3877" s="11">
        <f t="shared" si="364"/>
        <v>42615.138483796291</v>
      </c>
      <c r="U3877" s="11">
        <f t="shared" si="365"/>
        <v>42616.208333333336</v>
      </c>
    </row>
    <row r="3878" spans="1:21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0"/>
        <v>0.52794871794871789</v>
      </c>
      <c r="P3878" s="6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>
        <v>1</v>
      </c>
      <c r="T3878" s="11">
        <f t="shared" si="364"/>
        <v>42372.415833333333</v>
      </c>
      <c r="U3878" s="11">
        <f t="shared" si="365"/>
        <v>42402.415833333333</v>
      </c>
    </row>
    <row r="3879" spans="1:21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0"/>
        <v>4.9639999999999997E-2</v>
      </c>
      <c r="P3879" s="6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>
        <v>1</v>
      </c>
      <c r="T3879" s="11">
        <f t="shared" si="364"/>
        <v>42682.469351851854</v>
      </c>
      <c r="U3879" s="11">
        <f t="shared" si="365"/>
        <v>42712.469351851854</v>
      </c>
    </row>
    <row r="3880" spans="1:21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0"/>
        <v>5.5555555555555556E-4</v>
      </c>
      <c r="P3880" s="6">
        <f t="shared" si="361"/>
        <v>10</v>
      </c>
      <c r="Q3880" t="str">
        <f t="shared" si="362"/>
        <v>theater</v>
      </c>
      <c r="R3880" t="str">
        <f t="shared" si="363"/>
        <v>musical</v>
      </c>
      <c r="S3880">
        <v>1</v>
      </c>
      <c r="T3880" s="11">
        <f t="shared" si="364"/>
        <v>42154.610486111109</v>
      </c>
      <c r="U3880" s="11">
        <f t="shared" si="365"/>
        <v>42184.957638888889</v>
      </c>
    </row>
    <row r="3881" spans="1:21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0"/>
        <v>0</v>
      </c>
      <c r="P3881" s="6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>
        <v>1</v>
      </c>
      <c r="T3881" s="11">
        <f t="shared" si="364"/>
        <v>41999.652731481481</v>
      </c>
      <c r="U3881" s="11">
        <f t="shared" si="365"/>
        <v>42029.652731481481</v>
      </c>
    </row>
    <row r="3882" spans="1:21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0"/>
        <v>0.13066666666666665</v>
      </c>
      <c r="P3882" s="6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>
        <v>1</v>
      </c>
      <c r="T3882" s="11">
        <f t="shared" si="364"/>
        <v>41815.606712962959</v>
      </c>
      <c r="U3882" s="11">
        <f t="shared" si="365"/>
        <v>41850.75</v>
      </c>
    </row>
    <row r="3883" spans="1:21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0"/>
        <v>0.05</v>
      </c>
      <c r="P3883" s="6">
        <f t="shared" si="361"/>
        <v>25</v>
      </c>
      <c r="Q3883" t="str">
        <f t="shared" si="362"/>
        <v>theater</v>
      </c>
      <c r="R3883" t="str">
        <f t="shared" si="363"/>
        <v>musical</v>
      </c>
      <c r="S3883">
        <v>1</v>
      </c>
      <c r="T3883" s="11">
        <f t="shared" si="364"/>
        <v>42755.810173611106</v>
      </c>
      <c r="U3883" s="11">
        <f t="shared" si="365"/>
        <v>42785.810173611106</v>
      </c>
    </row>
    <row r="3884" spans="1:21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0"/>
        <v>0</v>
      </c>
      <c r="P3884" s="6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>
        <v>1</v>
      </c>
      <c r="T3884" s="11">
        <f t="shared" si="364"/>
        <v>42373.77511574074</v>
      </c>
      <c r="U3884" s="11">
        <f t="shared" si="365"/>
        <v>42400.752083333333</v>
      </c>
    </row>
    <row r="3885" spans="1:21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0"/>
        <v>0</v>
      </c>
      <c r="P3885" s="6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>
        <v>1</v>
      </c>
      <c r="T3885" s="11">
        <f t="shared" si="364"/>
        <v>41854.394317129627</v>
      </c>
      <c r="U3885" s="11">
        <f t="shared" si="365"/>
        <v>41884.394317129627</v>
      </c>
    </row>
    <row r="3886" spans="1:21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0"/>
        <v>0</v>
      </c>
      <c r="P3886" s="6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>
        <v>1</v>
      </c>
      <c r="T3886" s="11">
        <f t="shared" si="364"/>
        <v>42065.583240740736</v>
      </c>
      <c r="U3886" s="11">
        <f t="shared" si="365"/>
        <v>42090.541574074072</v>
      </c>
    </row>
    <row r="3887" spans="1:21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0"/>
        <v>0</v>
      </c>
      <c r="P3887" s="6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>
        <v>1</v>
      </c>
      <c r="T3887" s="11">
        <f t="shared" si="364"/>
        <v>42469.742951388886</v>
      </c>
      <c r="U3887" s="11">
        <f t="shared" si="365"/>
        <v>42499.742951388886</v>
      </c>
    </row>
    <row r="3888" spans="1:21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0"/>
        <v>0</v>
      </c>
      <c r="P3888" s="6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>
        <v>1</v>
      </c>
      <c r="T3888" s="11">
        <f t="shared" si="364"/>
        <v>41954.019699074073</v>
      </c>
      <c r="U3888" s="11">
        <f t="shared" si="365"/>
        <v>41984.019699074073</v>
      </c>
    </row>
    <row r="3889" spans="1:21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0"/>
        <v>1.7500000000000002E-2</v>
      </c>
      <c r="P3889" s="6">
        <f t="shared" si="361"/>
        <v>17.5</v>
      </c>
      <c r="Q3889" t="str">
        <f t="shared" si="362"/>
        <v>theater</v>
      </c>
      <c r="R3889" t="str">
        <f t="shared" si="363"/>
        <v>musical</v>
      </c>
      <c r="S3889">
        <v>1</v>
      </c>
      <c r="T3889" s="11">
        <f t="shared" si="364"/>
        <v>42079.649641203701</v>
      </c>
      <c r="U3889" s="11">
        <f t="shared" si="365"/>
        <v>42125.708333333336</v>
      </c>
    </row>
    <row r="3890" spans="1:21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0"/>
        <v>0.27100000000000002</v>
      </c>
      <c r="P3890" s="6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>
        <v>1</v>
      </c>
      <c r="T3890" s="11">
        <f t="shared" si="364"/>
        <v>42762.337476851848</v>
      </c>
      <c r="U3890" s="11">
        <f t="shared" si="365"/>
        <v>42792.337476851848</v>
      </c>
    </row>
    <row r="3891" spans="1:21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0"/>
        <v>1.4749999999999999E-2</v>
      </c>
      <c r="P3891" s="6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>
        <v>1</v>
      </c>
      <c r="T3891" s="11">
        <f t="shared" si="364"/>
        <v>41976.796643518515</v>
      </c>
      <c r="U3891" s="11">
        <f t="shared" si="365"/>
        <v>42008.768055555549</v>
      </c>
    </row>
    <row r="3892" spans="1:21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0"/>
        <v>0.16826666666666668</v>
      </c>
      <c r="P3892" s="6">
        <f t="shared" si="361"/>
        <v>315.5</v>
      </c>
      <c r="Q3892" t="str">
        <f t="shared" si="362"/>
        <v>theater</v>
      </c>
      <c r="R3892" t="str">
        <f t="shared" si="363"/>
        <v>plays</v>
      </c>
      <c r="S3892">
        <v>1</v>
      </c>
      <c r="T3892" s="11">
        <f t="shared" si="364"/>
        <v>42171.55027777778</v>
      </c>
      <c r="U3892" s="11">
        <f t="shared" si="365"/>
        <v>42231.55027777778</v>
      </c>
    </row>
    <row r="3893" spans="1:21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0"/>
        <v>0.32500000000000001</v>
      </c>
      <c r="P3893" s="6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>
        <v>1</v>
      </c>
      <c r="T3893" s="11">
        <f t="shared" si="364"/>
        <v>42055.924120370364</v>
      </c>
      <c r="U3893" s="11">
        <f t="shared" si="365"/>
        <v>42085.999305555553</v>
      </c>
    </row>
    <row r="3894" spans="1:21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0"/>
        <v>0</v>
      </c>
      <c r="P3894" s="6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>
        <v>1</v>
      </c>
      <c r="T3894" s="11">
        <f t="shared" si="364"/>
        <v>41867.44394675926</v>
      </c>
      <c r="U3894" s="11">
        <f t="shared" si="365"/>
        <v>41875.083333333328</v>
      </c>
    </row>
    <row r="3895" spans="1:21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0"/>
        <v>0.2155</v>
      </c>
      <c r="P3895" s="6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>
        <v>1</v>
      </c>
      <c r="T3895" s="11">
        <f t="shared" si="364"/>
        <v>41779.449537037035</v>
      </c>
      <c r="U3895" s="11">
        <f t="shared" si="365"/>
        <v>41821.041666666664</v>
      </c>
    </row>
    <row r="3896" spans="1:21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0"/>
        <v>3.4666666666666665E-2</v>
      </c>
      <c r="P3896" s="6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>
        <v>1</v>
      </c>
      <c r="T3896" s="11">
        <f t="shared" si="364"/>
        <v>42679.750138888885</v>
      </c>
      <c r="U3896" s="11">
        <f t="shared" si="365"/>
        <v>42709.999305555553</v>
      </c>
    </row>
    <row r="3897" spans="1:21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0"/>
        <v>0.05</v>
      </c>
      <c r="P3897" s="6">
        <f t="shared" si="361"/>
        <v>50</v>
      </c>
      <c r="Q3897" t="str">
        <f t="shared" si="362"/>
        <v>theater</v>
      </c>
      <c r="R3897" t="str">
        <f t="shared" si="363"/>
        <v>plays</v>
      </c>
      <c r="S3897">
        <v>1</v>
      </c>
      <c r="T3897" s="11">
        <f t="shared" si="364"/>
        <v>42032.041875000003</v>
      </c>
      <c r="U3897" s="11">
        <f t="shared" si="365"/>
        <v>42063.041875000003</v>
      </c>
    </row>
    <row r="3898" spans="1:21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0"/>
        <v>0.10625</v>
      </c>
      <c r="P3898" s="6">
        <f t="shared" si="361"/>
        <v>42.5</v>
      </c>
      <c r="Q3898" t="str">
        <f t="shared" si="362"/>
        <v>theater</v>
      </c>
      <c r="R3898" t="str">
        <f t="shared" si="363"/>
        <v>plays</v>
      </c>
      <c r="S3898">
        <v>1</v>
      </c>
      <c r="T3898" s="11">
        <f t="shared" si="364"/>
        <v>41792.983541666668</v>
      </c>
      <c r="U3898" s="11">
        <f t="shared" si="365"/>
        <v>41806.983541666668</v>
      </c>
    </row>
    <row r="3899" spans="1:21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0"/>
        <v>0.17599999999999999</v>
      </c>
      <c r="P3899" s="6">
        <f t="shared" si="361"/>
        <v>44</v>
      </c>
      <c r="Q3899" t="str">
        <f t="shared" si="362"/>
        <v>theater</v>
      </c>
      <c r="R3899" t="str">
        <f t="shared" si="363"/>
        <v>plays</v>
      </c>
      <c r="S3899">
        <v>1</v>
      </c>
      <c r="T3899" s="11">
        <f t="shared" si="364"/>
        <v>41982.665312499994</v>
      </c>
      <c r="U3899" s="11">
        <f t="shared" si="365"/>
        <v>42012.665312499994</v>
      </c>
    </row>
    <row r="3900" spans="1:21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0"/>
        <v>0.3256</v>
      </c>
      <c r="P3900" s="6">
        <f t="shared" si="361"/>
        <v>50.875</v>
      </c>
      <c r="Q3900" t="str">
        <f t="shared" si="362"/>
        <v>theater</v>
      </c>
      <c r="R3900" t="str">
        <f t="shared" si="363"/>
        <v>plays</v>
      </c>
      <c r="S3900">
        <v>1</v>
      </c>
      <c r="T3900" s="11">
        <f t="shared" si="364"/>
        <v>42193.273958333331</v>
      </c>
      <c r="U3900" s="11">
        <f t="shared" si="365"/>
        <v>42233.458333333336</v>
      </c>
    </row>
    <row r="3901" spans="1:21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0"/>
        <v>1.2500000000000001E-2</v>
      </c>
      <c r="P3901" s="6">
        <f t="shared" si="361"/>
        <v>62.5</v>
      </c>
      <c r="Q3901" t="str">
        <f t="shared" si="362"/>
        <v>theater</v>
      </c>
      <c r="R3901" t="str">
        <f t="shared" si="363"/>
        <v>plays</v>
      </c>
      <c r="S3901">
        <v>1</v>
      </c>
      <c r="T3901" s="11">
        <f t="shared" si="364"/>
        <v>41843.566678240735</v>
      </c>
      <c r="U3901" s="11">
        <f t="shared" si="365"/>
        <v>41863.566678240735</v>
      </c>
    </row>
    <row r="3902" spans="1:21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0"/>
        <v>5.3999999999999999E-2</v>
      </c>
      <c r="P3902" s="6">
        <f t="shared" si="361"/>
        <v>27</v>
      </c>
      <c r="Q3902" t="str">
        <f t="shared" si="362"/>
        <v>theater</v>
      </c>
      <c r="R3902" t="str">
        <f t="shared" si="363"/>
        <v>plays</v>
      </c>
      <c r="S3902">
        <v>1</v>
      </c>
      <c r="T3902" s="11">
        <f t="shared" si="364"/>
        <v>42135.884155092594</v>
      </c>
      <c r="U3902" s="11">
        <f t="shared" si="365"/>
        <v>42165.884155092594</v>
      </c>
    </row>
    <row r="3903" spans="1:21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0"/>
        <v>8.3333333333333332E-3</v>
      </c>
      <c r="P3903" s="6">
        <f t="shared" si="361"/>
        <v>25</v>
      </c>
      <c r="Q3903" t="str">
        <f t="shared" si="362"/>
        <v>theater</v>
      </c>
      <c r="R3903" t="str">
        <f t="shared" si="363"/>
        <v>plays</v>
      </c>
      <c r="S3903">
        <v>1</v>
      </c>
      <c r="T3903" s="11">
        <f t="shared" si="364"/>
        <v>42317.618043981485</v>
      </c>
      <c r="U3903" s="11">
        <f t="shared" si="365"/>
        <v>42357.618043981485</v>
      </c>
    </row>
    <row r="3904" spans="1:21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0"/>
        <v>0.48833333333333334</v>
      </c>
      <c r="P3904" s="6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>
        <v>1</v>
      </c>
      <c r="T3904" s="11">
        <f t="shared" si="364"/>
        <v>42663.259745370371</v>
      </c>
      <c r="U3904" s="11">
        <f t="shared" si="365"/>
        <v>42688.301412037035</v>
      </c>
    </row>
    <row r="3905" spans="1:21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0"/>
        <v>0</v>
      </c>
      <c r="P3905" s="6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>
        <v>1</v>
      </c>
      <c r="T3905" s="11">
        <f t="shared" si="364"/>
        <v>42185.802835648145</v>
      </c>
      <c r="U3905" s="11">
        <f t="shared" si="365"/>
        <v>42230.609722222223</v>
      </c>
    </row>
    <row r="3906" spans="1:21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0"/>
        <v>2.9999999999999997E-4</v>
      </c>
      <c r="P3906" s="6">
        <f t="shared" si="361"/>
        <v>1.5</v>
      </c>
      <c r="Q3906" t="str">
        <f t="shared" si="362"/>
        <v>theater</v>
      </c>
      <c r="R3906" t="str">
        <f t="shared" si="363"/>
        <v>plays</v>
      </c>
      <c r="S3906">
        <v>1</v>
      </c>
      <c r="T3906" s="11">
        <f t="shared" si="364"/>
        <v>42095.020833333336</v>
      </c>
      <c r="U3906" s="11">
        <f t="shared" si="365"/>
        <v>42109.00277777778</v>
      </c>
    </row>
    <row r="3907" spans="1:21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66">E3907/D3907</f>
        <v>0.11533333333333333</v>
      </c>
      <c r="P3907" s="6">
        <f t="shared" ref="P3907:P3970" si="367">E3907/L3907</f>
        <v>24.714285714285715</v>
      </c>
      <c r="Q3907" t="str">
        <f t="shared" ref="Q3907:Q3970" si="368">LEFT(N3907,FIND("/",N3907)-1)</f>
        <v>theater</v>
      </c>
      <c r="R3907" t="str">
        <f t="shared" ref="R3907:R3970" si="369">RIGHT(N3907,LEN(N3907)-FIND("/",N3907))</f>
        <v>plays</v>
      </c>
      <c r="S3907">
        <v>1</v>
      </c>
      <c r="T3907" s="11">
        <f t="shared" ref="T3907:T3970" si="370">(((J3907/60)/60)/24)+DATE(1970,1,1)+(-5/24)</f>
        <v>42124.415543981479</v>
      </c>
      <c r="U3907" s="11">
        <f t="shared" ref="U3907:U3970" si="371">(((I3907/60)/60)/24)+DATE(1970,1,1)+(-5/24)</f>
        <v>42166.749999999993</v>
      </c>
    </row>
    <row r="3908" spans="1:21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6"/>
        <v>0.67333333333333334</v>
      </c>
      <c r="P3908" s="6">
        <f t="shared" si="367"/>
        <v>63.125</v>
      </c>
      <c r="Q3908" t="str">
        <f t="shared" si="368"/>
        <v>theater</v>
      </c>
      <c r="R3908" t="str">
        <f t="shared" si="369"/>
        <v>plays</v>
      </c>
      <c r="S3908">
        <v>1</v>
      </c>
      <c r="T3908" s="11">
        <f t="shared" si="370"/>
        <v>42143.709409722222</v>
      </c>
      <c r="U3908" s="11">
        <f t="shared" si="371"/>
        <v>42181.350694444445</v>
      </c>
    </row>
    <row r="3909" spans="1:21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6"/>
        <v>0.153</v>
      </c>
      <c r="P3909" s="6">
        <f t="shared" si="367"/>
        <v>38.25</v>
      </c>
      <c r="Q3909" t="str">
        <f t="shared" si="368"/>
        <v>theater</v>
      </c>
      <c r="R3909" t="str">
        <f t="shared" si="369"/>
        <v>plays</v>
      </c>
      <c r="S3909">
        <v>1</v>
      </c>
      <c r="T3909" s="11">
        <f t="shared" si="370"/>
        <v>41906.611180555556</v>
      </c>
      <c r="U3909" s="11">
        <f t="shared" si="371"/>
        <v>41938.630555555552</v>
      </c>
    </row>
    <row r="3910" spans="1:21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6"/>
        <v>8.666666666666667E-2</v>
      </c>
      <c r="P3910" s="6">
        <f t="shared" si="367"/>
        <v>16.25</v>
      </c>
      <c r="Q3910" t="str">
        <f t="shared" si="368"/>
        <v>theater</v>
      </c>
      <c r="R3910" t="str">
        <f t="shared" si="369"/>
        <v>plays</v>
      </c>
      <c r="S3910">
        <v>1</v>
      </c>
      <c r="T3910" s="11">
        <f t="shared" si="370"/>
        <v>41833.927037037036</v>
      </c>
      <c r="U3910" s="11">
        <f t="shared" si="371"/>
        <v>41848.927037037036</v>
      </c>
    </row>
    <row r="3911" spans="1:21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6"/>
        <v>2.2499999999999998E-3</v>
      </c>
      <c r="P3911" s="6">
        <f t="shared" si="367"/>
        <v>33.75</v>
      </c>
      <c r="Q3911" t="str">
        <f t="shared" si="368"/>
        <v>theater</v>
      </c>
      <c r="R3911" t="str">
        <f t="shared" si="369"/>
        <v>plays</v>
      </c>
      <c r="S3911">
        <v>1</v>
      </c>
      <c r="T3911" s="11">
        <f t="shared" si="370"/>
        <v>41863.150949074072</v>
      </c>
      <c r="U3911" s="11">
        <f t="shared" si="371"/>
        <v>41893.150949074072</v>
      </c>
    </row>
    <row r="3912" spans="1:21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6"/>
        <v>3.0833333333333334E-2</v>
      </c>
      <c r="P3912" s="6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>
        <v>1</v>
      </c>
      <c r="T3912" s="11">
        <f t="shared" si="370"/>
        <v>42224.548576388886</v>
      </c>
      <c r="U3912" s="11">
        <f t="shared" si="371"/>
        <v>42254.548576388886</v>
      </c>
    </row>
    <row r="3913" spans="1:21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6"/>
        <v>0.37412499999999999</v>
      </c>
      <c r="P3913" s="6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>
        <v>1</v>
      </c>
      <c r="T3913" s="11">
        <f t="shared" si="370"/>
        <v>41939.603900462964</v>
      </c>
      <c r="U3913" s="11">
        <f t="shared" si="371"/>
        <v>41969.645567129628</v>
      </c>
    </row>
    <row r="3914" spans="1:21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6"/>
        <v>6.666666666666667E-5</v>
      </c>
      <c r="P3914" s="6">
        <f t="shared" si="367"/>
        <v>1</v>
      </c>
      <c r="Q3914" t="str">
        <f t="shared" si="368"/>
        <v>theater</v>
      </c>
      <c r="R3914" t="str">
        <f t="shared" si="369"/>
        <v>plays</v>
      </c>
      <c r="S3914">
        <v>1</v>
      </c>
      <c r="T3914" s="11">
        <f t="shared" si="370"/>
        <v>42059.061689814807</v>
      </c>
      <c r="U3914" s="11">
        <f t="shared" si="371"/>
        <v>42118.982638888883</v>
      </c>
    </row>
    <row r="3915" spans="1:21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6"/>
        <v>0.1</v>
      </c>
      <c r="P3915" s="6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>
        <v>1</v>
      </c>
      <c r="T3915" s="11">
        <f t="shared" si="370"/>
        <v>42308.002881944441</v>
      </c>
      <c r="U3915" s="11">
        <f t="shared" si="371"/>
        <v>42338.044548611106</v>
      </c>
    </row>
    <row r="3916" spans="1:21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6"/>
        <v>0.36359999999999998</v>
      </c>
      <c r="P3916" s="6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>
        <v>1</v>
      </c>
      <c r="T3916" s="11">
        <f t="shared" si="370"/>
        <v>42114.610601851848</v>
      </c>
      <c r="U3916" s="11">
        <f t="shared" si="371"/>
        <v>42134.749305555553</v>
      </c>
    </row>
    <row r="3917" spans="1:21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6"/>
        <v>3.3333333333333335E-3</v>
      </c>
      <c r="P3917" s="6">
        <f t="shared" si="367"/>
        <v>5</v>
      </c>
      <c r="Q3917" t="str">
        <f t="shared" si="368"/>
        <v>theater</v>
      </c>
      <c r="R3917" t="str">
        <f t="shared" si="369"/>
        <v>plays</v>
      </c>
      <c r="S3917">
        <v>1</v>
      </c>
      <c r="T3917" s="11">
        <f t="shared" si="370"/>
        <v>42492.776724537034</v>
      </c>
      <c r="U3917" s="11">
        <f t="shared" si="371"/>
        <v>42522.776724537034</v>
      </c>
    </row>
    <row r="3918" spans="1:21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6"/>
        <v>0</v>
      </c>
      <c r="P3918" s="6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>
        <v>1</v>
      </c>
      <c r="T3918" s="11">
        <f t="shared" si="370"/>
        <v>42494.263333333329</v>
      </c>
      <c r="U3918" s="11">
        <f t="shared" si="371"/>
        <v>42524.263333333329</v>
      </c>
    </row>
    <row r="3919" spans="1:21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6"/>
        <v>2.8571428571428571E-3</v>
      </c>
      <c r="P3919" s="6">
        <f t="shared" si="367"/>
        <v>10</v>
      </c>
      <c r="Q3919" t="str">
        <f t="shared" si="368"/>
        <v>theater</v>
      </c>
      <c r="R3919" t="str">
        <f t="shared" si="369"/>
        <v>plays</v>
      </c>
      <c r="S3919">
        <v>1</v>
      </c>
      <c r="T3919" s="11">
        <f t="shared" si="370"/>
        <v>41863.318993055553</v>
      </c>
      <c r="U3919" s="11">
        <f t="shared" si="371"/>
        <v>41893.318993055553</v>
      </c>
    </row>
    <row r="3920" spans="1:21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6"/>
        <v>2E-3</v>
      </c>
      <c r="P3920" s="6">
        <f t="shared" si="367"/>
        <v>40</v>
      </c>
      <c r="Q3920" t="str">
        <f t="shared" si="368"/>
        <v>theater</v>
      </c>
      <c r="R3920" t="str">
        <f t="shared" si="369"/>
        <v>plays</v>
      </c>
      <c r="S3920">
        <v>1</v>
      </c>
      <c r="T3920" s="11">
        <f t="shared" si="370"/>
        <v>41843.456284722219</v>
      </c>
      <c r="U3920" s="11">
        <f t="shared" si="371"/>
        <v>41855.458333333328</v>
      </c>
    </row>
    <row r="3921" spans="1:21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6"/>
        <v>1.7999999999999999E-2</v>
      </c>
      <c r="P3921" s="6">
        <f t="shared" si="367"/>
        <v>30</v>
      </c>
      <c r="Q3921" t="str">
        <f t="shared" si="368"/>
        <v>theater</v>
      </c>
      <c r="R3921" t="str">
        <f t="shared" si="369"/>
        <v>plays</v>
      </c>
      <c r="S3921">
        <v>1</v>
      </c>
      <c r="T3921" s="11">
        <f t="shared" si="370"/>
        <v>42358.476539351854</v>
      </c>
      <c r="U3921" s="11">
        <f t="shared" si="371"/>
        <v>42386.791666666664</v>
      </c>
    </row>
    <row r="3922" spans="1:21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6"/>
        <v>5.3999999999999999E-2</v>
      </c>
      <c r="P3922" s="6">
        <f t="shared" si="367"/>
        <v>45</v>
      </c>
      <c r="Q3922" t="str">
        <f t="shared" si="368"/>
        <v>theater</v>
      </c>
      <c r="R3922" t="str">
        <f t="shared" si="369"/>
        <v>plays</v>
      </c>
      <c r="S3922">
        <v>1</v>
      </c>
      <c r="T3922" s="11">
        <f t="shared" si="370"/>
        <v>42657.178935185184</v>
      </c>
      <c r="U3922" s="11">
        <f t="shared" si="371"/>
        <v>42687.220601851855</v>
      </c>
    </row>
    <row r="3923" spans="1:21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6"/>
        <v>0</v>
      </c>
      <c r="P3923" s="6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>
        <v>1</v>
      </c>
      <c r="T3923" s="11">
        <f t="shared" si="370"/>
        <v>41926.333969907406</v>
      </c>
      <c r="U3923" s="11">
        <f t="shared" si="371"/>
        <v>41938.541666666664</v>
      </c>
    </row>
    <row r="3924" spans="1:21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6"/>
        <v>8.1333333333333327E-2</v>
      </c>
      <c r="P3924" s="6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>
        <v>1</v>
      </c>
      <c r="T3924" s="11">
        <f t="shared" si="370"/>
        <v>42020.560300925928</v>
      </c>
      <c r="U3924" s="11">
        <f t="shared" si="371"/>
        <v>42065.749999999993</v>
      </c>
    </row>
    <row r="3925" spans="1:21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6"/>
        <v>0.12034782608695652</v>
      </c>
      <c r="P3925" s="6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>
        <v>1</v>
      </c>
      <c r="T3925" s="11">
        <f t="shared" si="370"/>
        <v>42075.771655092591</v>
      </c>
      <c r="U3925" s="11">
        <f t="shared" si="371"/>
        <v>42103.771655092591</v>
      </c>
    </row>
    <row r="3926" spans="1:21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6"/>
        <v>0.15266666666666667</v>
      </c>
      <c r="P3926" s="6">
        <f t="shared" si="367"/>
        <v>57.25</v>
      </c>
      <c r="Q3926" t="str">
        <f t="shared" si="368"/>
        <v>theater</v>
      </c>
      <c r="R3926" t="str">
        <f t="shared" si="369"/>
        <v>plays</v>
      </c>
      <c r="S3926">
        <v>1</v>
      </c>
      <c r="T3926" s="11">
        <f t="shared" si="370"/>
        <v>41786.751412037032</v>
      </c>
      <c r="U3926" s="11">
        <f t="shared" si="371"/>
        <v>41816.751412037032</v>
      </c>
    </row>
    <row r="3927" spans="1:21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6"/>
        <v>0.1</v>
      </c>
      <c r="P3927" s="6">
        <f t="shared" si="367"/>
        <v>5</v>
      </c>
      <c r="Q3927" t="str">
        <f t="shared" si="368"/>
        <v>theater</v>
      </c>
      <c r="R3927" t="str">
        <f t="shared" si="369"/>
        <v>plays</v>
      </c>
      <c r="S3927">
        <v>1</v>
      </c>
      <c r="T3927" s="11">
        <f t="shared" si="370"/>
        <v>41820.662488425922</v>
      </c>
      <c r="U3927" s="11">
        <f t="shared" si="371"/>
        <v>41850.662488425922</v>
      </c>
    </row>
    <row r="3928" spans="1:21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6"/>
        <v>3.0000000000000001E-3</v>
      </c>
      <c r="P3928" s="6">
        <f t="shared" si="367"/>
        <v>15</v>
      </c>
      <c r="Q3928" t="str">
        <f t="shared" si="368"/>
        <v>theater</v>
      </c>
      <c r="R3928" t="str">
        <f t="shared" si="369"/>
        <v>plays</v>
      </c>
      <c r="S3928">
        <v>1</v>
      </c>
      <c r="T3928" s="11">
        <f t="shared" si="370"/>
        <v>41969.876712962963</v>
      </c>
      <c r="U3928" s="11">
        <f t="shared" si="371"/>
        <v>41999.876712962963</v>
      </c>
    </row>
    <row r="3929" spans="1:21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6"/>
        <v>0.01</v>
      </c>
      <c r="P3929" s="6">
        <f t="shared" si="367"/>
        <v>12.5</v>
      </c>
      <c r="Q3929" t="str">
        <f t="shared" si="368"/>
        <v>theater</v>
      </c>
      <c r="R3929" t="str">
        <f t="shared" si="369"/>
        <v>plays</v>
      </c>
      <c r="S3929">
        <v>1</v>
      </c>
      <c r="T3929" s="11">
        <f t="shared" si="370"/>
        <v>41830.059074074074</v>
      </c>
      <c r="U3929" s="11">
        <f t="shared" si="371"/>
        <v>41860.059074074074</v>
      </c>
    </row>
    <row r="3930" spans="1:21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6"/>
        <v>0.13020000000000001</v>
      </c>
      <c r="P3930" s="6">
        <f t="shared" si="367"/>
        <v>93</v>
      </c>
      <c r="Q3930" t="str">
        <f t="shared" si="368"/>
        <v>theater</v>
      </c>
      <c r="R3930" t="str">
        <f t="shared" si="369"/>
        <v>plays</v>
      </c>
      <c r="S3930">
        <v>1</v>
      </c>
      <c r="T3930" s="11">
        <f t="shared" si="370"/>
        <v>42265.474849537037</v>
      </c>
      <c r="U3930" s="11">
        <f t="shared" si="371"/>
        <v>42292.999305555553</v>
      </c>
    </row>
    <row r="3931" spans="1:21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6"/>
        <v>2.265E-2</v>
      </c>
      <c r="P3931" s="6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>
        <v>1</v>
      </c>
      <c r="T3931" s="11">
        <f t="shared" si="370"/>
        <v>42601.618807870364</v>
      </c>
      <c r="U3931" s="11">
        <f t="shared" si="371"/>
        <v>42631.618807870364</v>
      </c>
    </row>
    <row r="3932" spans="1:21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6"/>
        <v>0</v>
      </c>
      <c r="P3932" s="6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>
        <v>1</v>
      </c>
      <c r="T3932" s="11">
        <f t="shared" si="370"/>
        <v>42433.13041666666</v>
      </c>
      <c r="U3932" s="11">
        <f t="shared" si="371"/>
        <v>42461.041666666664</v>
      </c>
    </row>
    <row r="3933" spans="1:21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6"/>
        <v>0</v>
      </c>
      <c r="P3933" s="6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>
        <v>1</v>
      </c>
      <c r="T3933" s="11">
        <f t="shared" si="370"/>
        <v>42227.943368055552</v>
      </c>
      <c r="U3933" s="11">
        <f t="shared" si="371"/>
        <v>42252.943368055552</v>
      </c>
    </row>
    <row r="3934" spans="1:21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6"/>
        <v>8.3333333333333331E-5</v>
      </c>
      <c r="P3934" s="6">
        <f t="shared" si="367"/>
        <v>1</v>
      </c>
      <c r="Q3934" t="str">
        <f t="shared" si="368"/>
        <v>theater</v>
      </c>
      <c r="R3934" t="str">
        <f t="shared" si="369"/>
        <v>plays</v>
      </c>
      <c r="S3934">
        <v>1</v>
      </c>
      <c r="T3934" s="11">
        <f t="shared" si="370"/>
        <v>42414.960231481477</v>
      </c>
      <c r="U3934" s="11">
        <f t="shared" si="371"/>
        <v>42444.918564814812</v>
      </c>
    </row>
    <row r="3935" spans="1:21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6"/>
        <v>0.15742857142857142</v>
      </c>
      <c r="P3935" s="6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>
        <v>1</v>
      </c>
      <c r="T3935" s="11">
        <f t="shared" si="370"/>
        <v>42538.759976851848</v>
      </c>
      <c r="U3935" s="11">
        <f t="shared" si="371"/>
        <v>42567.821527777771</v>
      </c>
    </row>
    <row r="3936" spans="1:21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6"/>
        <v>0.11</v>
      </c>
      <c r="P3936" s="6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>
        <v>1</v>
      </c>
      <c r="T3936" s="11">
        <f t="shared" si="370"/>
        <v>42233.463414351849</v>
      </c>
      <c r="U3936" s="11">
        <f t="shared" si="371"/>
        <v>42278.333333333336</v>
      </c>
    </row>
    <row r="3937" spans="1:21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6"/>
        <v>0.43833333333333335</v>
      </c>
      <c r="P3937" s="6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>
        <v>1</v>
      </c>
      <c r="T3937" s="11">
        <f t="shared" si="370"/>
        <v>42221.448449074065</v>
      </c>
      <c r="U3937" s="11">
        <f t="shared" si="371"/>
        <v>42281.448449074065</v>
      </c>
    </row>
    <row r="3938" spans="1:21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6"/>
        <v>0</v>
      </c>
      <c r="P3938" s="6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>
        <v>1</v>
      </c>
      <c r="T3938" s="11">
        <f t="shared" si="370"/>
        <v>42675.054629629631</v>
      </c>
      <c r="U3938" s="11">
        <f t="shared" si="371"/>
        <v>42705.096296296295</v>
      </c>
    </row>
    <row r="3939" spans="1:21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6"/>
        <v>0.86135181975736563</v>
      </c>
      <c r="P3939" s="6">
        <f t="shared" si="367"/>
        <v>248.5</v>
      </c>
      <c r="Q3939" t="str">
        <f t="shared" si="368"/>
        <v>theater</v>
      </c>
      <c r="R3939" t="str">
        <f t="shared" si="369"/>
        <v>plays</v>
      </c>
      <c r="S3939">
        <v>1</v>
      </c>
      <c r="T3939" s="11">
        <f t="shared" si="370"/>
        <v>42534.423148148147</v>
      </c>
      <c r="U3939" s="11">
        <f t="shared" si="371"/>
        <v>42562.423148148147</v>
      </c>
    </row>
    <row r="3940" spans="1:21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6"/>
        <v>0.12196620583717357</v>
      </c>
      <c r="P3940" s="6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>
        <v>1</v>
      </c>
      <c r="T3940" s="11">
        <f t="shared" si="370"/>
        <v>42151.697384259263</v>
      </c>
      <c r="U3940" s="11">
        <f t="shared" si="371"/>
        <v>42182.697384259263</v>
      </c>
    </row>
    <row r="3941" spans="1:21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6"/>
        <v>1E-3</v>
      </c>
      <c r="P3941" s="6">
        <f t="shared" si="367"/>
        <v>5</v>
      </c>
      <c r="Q3941" t="str">
        <f t="shared" si="368"/>
        <v>theater</v>
      </c>
      <c r="R3941" t="str">
        <f t="shared" si="369"/>
        <v>plays</v>
      </c>
      <c r="S3941">
        <v>1</v>
      </c>
      <c r="T3941" s="11">
        <f t="shared" si="370"/>
        <v>41915.191886574074</v>
      </c>
      <c r="U3941" s="11">
        <f t="shared" si="371"/>
        <v>41918.979166666664</v>
      </c>
    </row>
    <row r="3942" spans="1:21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6"/>
        <v>2.2000000000000001E-3</v>
      </c>
      <c r="P3942" s="6">
        <f t="shared" si="367"/>
        <v>5.5</v>
      </c>
      <c r="Q3942" t="str">
        <f t="shared" si="368"/>
        <v>theater</v>
      </c>
      <c r="R3942" t="str">
        <f t="shared" si="369"/>
        <v>plays</v>
      </c>
      <c r="S3942">
        <v>1</v>
      </c>
      <c r="T3942" s="11">
        <f t="shared" si="370"/>
        <v>41961.284155092588</v>
      </c>
      <c r="U3942" s="11">
        <f t="shared" si="371"/>
        <v>42006.284155092588</v>
      </c>
    </row>
    <row r="3943" spans="1:21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6"/>
        <v>9.0909090909090905E-3</v>
      </c>
      <c r="P3943" s="6">
        <f t="shared" si="367"/>
        <v>25</v>
      </c>
      <c r="Q3943" t="str">
        <f t="shared" si="368"/>
        <v>theater</v>
      </c>
      <c r="R3943" t="str">
        <f t="shared" si="369"/>
        <v>plays</v>
      </c>
      <c r="S3943">
        <v>1</v>
      </c>
      <c r="T3943" s="11">
        <f t="shared" si="370"/>
        <v>41940.378900462958</v>
      </c>
      <c r="U3943" s="11">
        <f t="shared" si="371"/>
        <v>41967.833333333336</v>
      </c>
    </row>
    <row r="3944" spans="1:21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6"/>
        <v>0</v>
      </c>
      <c r="P3944" s="6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>
        <v>1</v>
      </c>
      <c r="T3944" s="11">
        <f t="shared" si="370"/>
        <v>42111.695763888885</v>
      </c>
      <c r="U3944" s="11">
        <f t="shared" si="371"/>
        <v>42171.695763888885</v>
      </c>
    </row>
    <row r="3945" spans="1:21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6"/>
        <v>0.35639999999999999</v>
      </c>
      <c r="P3945" s="6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>
        <v>1</v>
      </c>
      <c r="T3945" s="11">
        <f t="shared" si="370"/>
        <v>42279.570231481477</v>
      </c>
      <c r="U3945" s="11">
        <f t="shared" si="371"/>
        <v>42310.493055555555</v>
      </c>
    </row>
    <row r="3946" spans="1:21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6"/>
        <v>0</v>
      </c>
      <c r="P3946" s="6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>
        <v>1</v>
      </c>
      <c r="T3946" s="11">
        <f t="shared" si="370"/>
        <v>42213.454571759255</v>
      </c>
      <c r="U3946" s="11">
        <f t="shared" si="371"/>
        <v>42243.454571759255</v>
      </c>
    </row>
    <row r="3947" spans="1:21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6"/>
        <v>2.5000000000000001E-3</v>
      </c>
      <c r="P3947" s="6">
        <f t="shared" si="367"/>
        <v>5</v>
      </c>
      <c r="Q3947" t="str">
        <f t="shared" si="368"/>
        <v>theater</v>
      </c>
      <c r="R3947" t="str">
        <f t="shared" si="369"/>
        <v>plays</v>
      </c>
      <c r="S3947">
        <v>1</v>
      </c>
      <c r="T3947" s="11">
        <f t="shared" si="370"/>
        <v>42109.593379629623</v>
      </c>
      <c r="U3947" s="11">
        <f t="shared" si="371"/>
        <v>42139.593379629623</v>
      </c>
    </row>
    <row r="3948" spans="1:21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6"/>
        <v>3.2500000000000001E-2</v>
      </c>
      <c r="P3948" s="6">
        <f t="shared" si="367"/>
        <v>39</v>
      </c>
      <c r="Q3948" t="str">
        <f t="shared" si="368"/>
        <v>theater</v>
      </c>
      <c r="R3948" t="str">
        <f t="shared" si="369"/>
        <v>plays</v>
      </c>
      <c r="S3948">
        <v>1</v>
      </c>
      <c r="T3948" s="11">
        <f t="shared" si="370"/>
        <v>42031.625254629624</v>
      </c>
      <c r="U3948" s="11">
        <f t="shared" si="371"/>
        <v>42063.124999999993</v>
      </c>
    </row>
    <row r="3949" spans="1:21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6"/>
        <v>3.3666666666666664E-2</v>
      </c>
      <c r="P3949" s="6">
        <f t="shared" si="367"/>
        <v>50.5</v>
      </c>
      <c r="Q3949" t="str">
        <f t="shared" si="368"/>
        <v>theater</v>
      </c>
      <c r="R3949" t="str">
        <f t="shared" si="369"/>
        <v>plays</v>
      </c>
      <c r="S3949">
        <v>1</v>
      </c>
      <c r="T3949" s="11">
        <f t="shared" si="370"/>
        <v>42614.934537037036</v>
      </c>
      <c r="U3949" s="11">
        <f t="shared" si="371"/>
        <v>42644.934537037036</v>
      </c>
    </row>
    <row r="3950" spans="1:21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6"/>
        <v>0</v>
      </c>
      <c r="P3950" s="6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>
        <v>1</v>
      </c>
      <c r="T3950" s="11">
        <f t="shared" si="370"/>
        <v>41829.117164351846</v>
      </c>
      <c r="U3950" s="11">
        <f t="shared" si="371"/>
        <v>41889.117164351846</v>
      </c>
    </row>
    <row r="3951" spans="1:21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6"/>
        <v>0.15770000000000001</v>
      </c>
      <c r="P3951" s="6">
        <f t="shared" si="367"/>
        <v>49.28125</v>
      </c>
      <c r="Q3951" t="str">
        <f t="shared" si="368"/>
        <v>theater</v>
      </c>
      <c r="R3951" t="str">
        <f t="shared" si="369"/>
        <v>plays</v>
      </c>
      <c r="S3951">
        <v>1</v>
      </c>
      <c r="T3951" s="11">
        <f t="shared" si="370"/>
        <v>42015.912280092591</v>
      </c>
      <c r="U3951" s="11">
        <f t="shared" si="371"/>
        <v>42045.912280092591</v>
      </c>
    </row>
    <row r="3952" spans="1:21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6"/>
        <v>6.2500000000000003E-3</v>
      </c>
      <c r="P3952" s="6">
        <f t="shared" si="367"/>
        <v>25</v>
      </c>
      <c r="Q3952" t="str">
        <f t="shared" si="368"/>
        <v>theater</v>
      </c>
      <c r="R3952" t="str">
        <f t="shared" si="369"/>
        <v>plays</v>
      </c>
      <c r="S3952">
        <v>1</v>
      </c>
      <c r="T3952" s="11">
        <f t="shared" si="370"/>
        <v>42439.493981481479</v>
      </c>
      <c r="U3952" s="11">
        <f t="shared" si="371"/>
        <v>42468.565972222219</v>
      </c>
    </row>
    <row r="3953" spans="1:21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6"/>
        <v>5.0000000000000004E-6</v>
      </c>
      <c r="P3953" s="6">
        <f t="shared" si="367"/>
        <v>1</v>
      </c>
      <c r="Q3953" t="str">
        <f t="shared" si="368"/>
        <v>theater</v>
      </c>
      <c r="R3953" t="str">
        <f t="shared" si="369"/>
        <v>plays</v>
      </c>
      <c r="S3953">
        <v>1</v>
      </c>
      <c r="T3953" s="11">
        <f t="shared" si="370"/>
        <v>42433.617384259262</v>
      </c>
      <c r="U3953" s="11">
        <f t="shared" si="371"/>
        <v>42493.57571759259</v>
      </c>
    </row>
    <row r="3954" spans="1:21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6"/>
        <v>9.6153846153846159E-4</v>
      </c>
      <c r="P3954" s="6">
        <f t="shared" si="367"/>
        <v>25</v>
      </c>
      <c r="Q3954" t="str">
        <f t="shared" si="368"/>
        <v>theater</v>
      </c>
      <c r="R3954" t="str">
        <f t="shared" si="369"/>
        <v>plays</v>
      </c>
      <c r="S3954">
        <v>1</v>
      </c>
      <c r="T3954" s="11">
        <f t="shared" si="370"/>
        <v>42243.582060185181</v>
      </c>
      <c r="U3954" s="11">
        <f t="shared" si="371"/>
        <v>42303.582060185181</v>
      </c>
    </row>
    <row r="3955" spans="1:21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6"/>
        <v>0</v>
      </c>
      <c r="P3955" s="6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>
        <v>1</v>
      </c>
      <c r="T3955" s="11">
        <f t="shared" si="370"/>
        <v>42549.840115740742</v>
      </c>
      <c r="U3955" s="11">
        <f t="shared" si="371"/>
        <v>42580.770138888889</v>
      </c>
    </row>
    <row r="3956" spans="1:21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6"/>
        <v>0</v>
      </c>
      <c r="P3956" s="6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>
        <v>1</v>
      </c>
      <c r="T3956" s="11">
        <f t="shared" si="370"/>
        <v>41774.442870370367</v>
      </c>
      <c r="U3956" s="11">
        <f t="shared" si="371"/>
        <v>41834.442870370367</v>
      </c>
    </row>
    <row r="3957" spans="1:21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6"/>
        <v>0.24285714285714285</v>
      </c>
      <c r="P3957" s="6">
        <f t="shared" si="367"/>
        <v>53.125</v>
      </c>
      <c r="Q3957" t="str">
        <f t="shared" si="368"/>
        <v>theater</v>
      </c>
      <c r="R3957" t="str">
        <f t="shared" si="369"/>
        <v>plays</v>
      </c>
      <c r="S3957">
        <v>1</v>
      </c>
      <c r="T3957" s="11">
        <f t="shared" si="370"/>
        <v>42306.640520833331</v>
      </c>
      <c r="U3957" s="11">
        <f t="shared" si="371"/>
        <v>42336.682187499995</v>
      </c>
    </row>
    <row r="3958" spans="1:21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6"/>
        <v>0</v>
      </c>
      <c r="P3958" s="6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>
        <v>1</v>
      </c>
      <c r="T3958" s="11">
        <f t="shared" si="370"/>
        <v>42457.723692129628</v>
      </c>
      <c r="U3958" s="11">
        <f t="shared" si="371"/>
        <v>42484.805555555555</v>
      </c>
    </row>
    <row r="3959" spans="1:21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6"/>
        <v>2.5000000000000001E-4</v>
      </c>
      <c r="P3959" s="6">
        <f t="shared" si="367"/>
        <v>7</v>
      </c>
      <c r="Q3959" t="str">
        <f t="shared" si="368"/>
        <v>theater</v>
      </c>
      <c r="R3959" t="str">
        <f t="shared" si="369"/>
        <v>plays</v>
      </c>
      <c r="S3959">
        <v>1</v>
      </c>
      <c r="T3959" s="11">
        <f t="shared" si="370"/>
        <v>42513.767986111103</v>
      </c>
      <c r="U3959" s="11">
        <f t="shared" si="371"/>
        <v>42559.767986111103</v>
      </c>
    </row>
    <row r="3960" spans="1:21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6"/>
        <v>0.32050000000000001</v>
      </c>
      <c r="P3960" s="6">
        <f t="shared" si="367"/>
        <v>40.0625</v>
      </c>
      <c r="Q3960" t="str">
        <f t="shared" si="368"/>
        <v>theater</v>
      </c>
      <c r="R3960" t="str">
        <f t="shared" si="369"/>
        <v>plays</v>
      </c>
      <c r="S3960">
        <v>1</v>
      </c>
      <c r="T3960" s="11">
        <f t="shared" si="370"/>
        <v>41816.742037037038</v>
      </c>
      <c r="U3960" s="11">
        <f t="shared" si="371"/>
        <v>41853.375</v>
      </c>
    </row>
    <row r="3961" spans="1:21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6"/>
        <v>0.24333333333333335</v>
      </c>
      <c r="P3961" s="6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>
        <v>1</v>
      </c>
      <c r="T3961" s="11">
        <f t="shared" si="370"/>
        <v>41880.580509259256</v>
      </c>
      <c r="U3961" s="11">
        <f t="shared" si="371"/>
        <v>41910.580509259256</v>
      </c>
    </row>
    <row r="3962" spans="1:21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6"/>
        <v>1.4999999999999999E-2</v>
      </c>
      <c r="P3962" s="6">
        <f t="shared" si="367"/>
        <v>11.25</v>
      </c>
      <c r="Q3962" t="str">
        <f t="shared" si="368"/>
        <v>theater</v>
      </c>
      <c r="R3962" t="str">
        <f t="shared" si="369"/>
        <v>plays</v>
      </c>
      <c r="S3962">
        <v>1</v>
      </c>
      <c r="T3962" s="11">
        <f t="shared" si="370"/>
        <v>42342.63722222222</v>
      </c>
      <c r="U3962" s="11">
        <f t="shared" si="371"/>
        <v>42372.63722222222</v>
      </c>
    </row>
    <row r="3963" spans="1:21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6"/>
        <v>4.1999999999999997E-3</v>
      </c>
      <c r="P3963" s="6">
        <f t="shared" si="367"/>
        <v>10.5</v>
      </c>
      <c r="Q3963" t="str">
        <f t="shared" si="368"/>
        <v>theater</v>
      </c>
      <c r="R3963" t="str">
        <f t="shared" si="369"/>
        <v>plays</v>
      </c>
      <c r="S3963">
        <v>1</v>
      </c>
      <c r="T3963" s="11">
        <f t="shared" si="370"/>
        <v>41745.682986111111</v>
      </c>
      <c r="U3963" s="11">
        <f t="shared" si="371"/>
        <v>41767.682986111111</v>
      </c>
    </row>
    <row r="3964" spans="1:21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6"/>
        <v>3.214285714285714E-2</v>
      </c>
      <c r="P3964" s="6">
        <f t="shared" si="367"/>
        <v>15</v>
      </c>
      <c r="Q3964" t="str">
        <f t="shared" si="368"/>
        <v>theater</v>
      </c>
      <c r="R3964" t="str">
        <f t="shared" si="369"/>
        <v>plays</v>
      </c>
      <c r="S3964">
        <v>1</v>
      </c>
      <c r="T3964" s="11">
        <f t="shared" si="370"/>
        <v>42311.413124999999</v>
      </c>
      <c r="U3964" s="11">
        <f t="shared" si="371"/>
        <v>42336.413124999999</v>
      </c>
    </row>
    <row r="3965" spans="1:21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6"/>
        <v>0</v>
      </c>
      <c r="P3965" s="6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>
        <v>1</v>
      </c>
      <c r="T3965" s="11">
        <f t="shared" si="370"/>
        <v>42295.945798611108</v>
      </c>
      <c r="U3965" s="11">
        <f t="shared" si="371"/>
        <v>42325.987465277773</v>
      </c>
    </row>
    <row r="3966" spans="1:21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6"/>
        <v>6.3E-2</v>
      </c>
      <c r="P3966" s="6">
        <f t="shared" si="367"/>
        <v>42</v>
      </c>
      <c r="Q3966" t="str">
        <f t="shared" si="368"/>
        <v>theater</v>
      </c>
      <c r="R3966" t="str">
        <f t="shared" si="369"/>
        <v>plays</v>
      </c>
      <c r="S3966">
        <v>1</v>
      </c>
      <c r="T3966" s="11">
        <f t="shared" si="370"/>
        <v>42053.513726851852</v>
      </c>
      <c r="U3966" s="11">
        <f t="shared" si="371"/>
        <v>42113.47206018518</v>
      </c>
    </row>
    <row r="3967" spans="1:21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6"/>
        <v>0.14249999999999999</v>
      </c>
      <c r="P3967" s="6">
        <f t="shared" si="367"/>
        <v>71.25</v>
      </c>
      <c r="Q3967" t="str">
        <f t="shared" si="368"/>
        <v>theater</v>
      </c>
      <c r="R3967" t="str">
        <f t="shared" si="369"/>
        <v>plays</v>
      </c>
      <c r="S3967">
        <v>1</v>
      </c>
      <c r="T3967" s="11">
        <f t="shared" si="370"/>
        <v>42414.027546296296</v>
      </c>
      <c r="U3967" s="11">
        <f t="shared" si="371"/>
        <v>42473.985879629625</v>
      </c>
    </row>
    <row r="3968" spans="1:21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6"/>
        <v>6.0000000000000001E-3</v>
      </c>
      <c r="P3968" s="6">
        <f t="shared" si="367"/>
        <v>22.5</v>
      </c>
      <c r="Q3968" t="str">
        <f t="shared" si="368"/>
        <v>theater</v>
      </c>
      <c r="R3968" t="str">
        <f t="shared" si="369"/>
        <v>plays</v>
      </c>
      <c r="S3968">
        <v>1</v>
      </c>
      <c r="T3968" s="11">
        <f t="shared" si="370"/>
        <v>41801.503217592588</v>
      </c>
      <c r="U3968" s="11">
        <f t="shared" si="371"/>
        <v>41843.915972222218</v>
      </c>
    </row>
    <row r="3969" spans="1:21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6"/>
        <v>0.2411764705882353</v>
      </c>
      <c r="P3969" s="6">
        <f t="shared" si="367"/>
        <v>41</v>
      </c>
      <c r="Q3969" t="str">
        <f t="shared" si="368"/>
        <v>theater</v>
      </c>
      <c r="R3969" t="str">
        <f t="shared" si="369"/>
        <v>plays</v>
      </c>
      <c r="S3969">
        <v>1</v>
      </c>
      <c r="T3969" s="11">
        <f t="shared" si="370"/>
        <v>42770.082256944443</v>
      </c>
      <c r="U3969" s="11">
        <f t="shared" si="371"/>
        <v>42800.082256944443</v>
      </c>
    </row>
    <row r="3970" spans="1:21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66"/>
        <v>0.10539999999999999</v>
      </c>
      <c r="P3970" s="6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>
        <v>1</v>
      </c>
      <c r="T3970" s="11">
        <f t="shared" si="370"/>
        <v>42452.60732638889</v>
      </c>
      <c r="U3970" s="11">
        <f t="shared" si="371"/>
        <v>42512.60732638889</v>
      </c>
    </row>
    <row r="3971" spans="1:21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72">E3971/D3971</f>
        <v>7.4690265486725665E-2</v>
      </c>
      <c r="P3971" s="6">
        <f t="shared" ref="P3971:P4034" si="373">E3971/L3971</f>
        <v>35.166666666666664</v>
      </c>
      <c r="Q3971" t="str">
        <f t="shared" ref="Q3971:Q4034" si="374">LEFT(N3971,FIND("/",N3971)-1)</f>
        <v>theater</v>
      </c>
      <c r="R3971" t="str">
        <f t="shared" ref="R3971:R4034" si="375">RIGHT(N3971,LEN(N3971)-FIND("/",N3971))</f>
        <v>plays</v>
      </c>
      <c r="S3971">
        <v>1</v>
      </c>
      <c r="T3971" s="11">
        <f t="shared" ref="T3971:T4034" si="376">(((J3971/60)/60)/24)+DATE(1970,1,1)+(-5/24)</f>
        <v>42601.646365740737</v>
      </c>
      <c r="U3971" s="11">
        <f t="shared" ref="U3971:U4034" si="377">(((I3971/60)/60)/24)+DATE(1970,1,1)+(-5/24)</f>
        <v>42610.954861111109</v>
      </c>
    </row>
    <row r="3972" spans="1:21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2"/>
        <v>7.3333333333333334E-4</v>
      </c>
      <c r="P3972" s="6">
        <f t="shared" si="373"/>
        <v>5.5</v>
      </c>
      <c r="Q3972" t="str">
        <f t="shared" si="374"/>
        <v>theater</v>
      </c>
      <c r="R3972" t="str">
        <f t="shared" si="375"/>
        <v>plays</v>
      </c>
      <c r="S3972">
        <v>1</v>
      </c>
      <c r="T3972" s="11">
        <f t="shared" si="376"/>
        <v>42447.655219907399</v>
      </c>
      <c r="U3972" s="11">
        <f t="shared" si="377"/>
        <v>42477.655219907399</v>
      </c>
    </row>
    <row r="3973" spans="1:21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2"/>
        <v>9.7142857142857135E-3</v>
      </c>
      <c r="P3973" s="6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>
        <v>1</v>
      </c>
      <c r="T3973" s="11">
        <f t="shared" si="376"/>
        <v>41811.327847222223</v>
      </c>
      <c r="U3973" s="11">
        <f t="shared" si="377"/>
        <v>41841.327847222223</v>
      </c>
    </row>
    <row r="3974" spans="1:21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2"/>
        <v>0.21099999999999999</v>
      </c>
      <c r="P3974" s="6">
        <f t="shared" si="373"/>
        <v>26.375</v>
      </c>
      <c r="Q3974" t="str">
        <f t="shared" si="374"/>
        <v>theater</v>
      </c>
      <c r="R3974" t="str">
        <f t="shared" si="375"/>
        <v>plays</v>
      </c>
      <c r="S3974">
        <v>1</v>
      </c>
      <c r="T3974" s="11">
        <f t="shared" si="376"/>
        <v>41980.859189814808</v>
      </c>
      <c r="U3974" s="11">
        <f t="shared" si="377"/>
        <v>42040.859189814808</v>
      </c>
    </row>
    <row r="3975" spans="1:21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2"/>
        <v>0.78100000000000003</v>
      </c>
      <c r="P3975" s="6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>
        <v>1</v>
      </c>
      <c r="T3975" s="11">
        <f t="shared" si="376"/>
        <v>42469.475810185184</v>
      </c>
      <c r="U3975" s="11">
        <f t="shared" si="377"/>
        <v>42498.958333333336</v>
      </c>
    </row>
    <row r="3976" spans="1:21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2"/>
        <v>0.32</v>
      </c>
      <c r="P3976" s="6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>
        <v>1</v>
      </c>
      <c r="T3976" s="11">
        <f t="shared" si="376"/>
        <v>42493.338518518511</v>
      </c>
      <c r="U3976" s="11">
        <f t="shared" si="377"/>
        <v>42523.338518518511</v>
      </c>
    </row>
    <row r="3977" spans="1:21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2"/>
        <v>0</v>
      </c>
      <c r="P3977" s="6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>
        <v>1</v>
      </c>
      <c r="T3977" s="11">
        <f t="shared" si="376"/>
        <v>42534.658541666664</v>
      </c>
      <c r="U3977" s="11">
        <f t="shared" si="377"/>
        <v>42564.658541666664</v>
      </c>
    </row>
    <row r="3978" spans="1:21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2"/>
        <v>0.47692307692307695</v>
      </c>
      <c r="P3978" s="6">
        <f t="shared" si="373"/>
        <v>62</v>
      </c>
      <c r="Q3978" t="str">
        <f t="shared" si="374"/>
        <v>theater</v>
      </c>
      <c r="R3978" t="str">
        <f t="shared" si="375"/>
        <v>plays</v>
      </c>
      <c r="S3978">
        <v>1</v>
      </c>
      <c r="T3978" s="11">
        <f t="shared" si="376"/>
        <v>41830.650011574071</v>
      </c>
      <c r="U3978" s="11">
        <f t="shared" si="377"/>
        <v>41852.083333333328</v>
      </c>
    </row>
    <row r="3979" spans="1:21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2"/>
        <v>1.4500000000000001E-2</v>
      </c>
      <c r="P3979" s="6">
        <f t="shared" si="373"/>
        <v>217.5</v>
      </c>
      <c r="Q3979" t="str">
        <f t="shared" si="374"/>
        <v>theater</v>
      </c>
      <c r="R3979" t="str">
        <f t="shared" si="375"/>
        <v>plays</v>
      </c>
      <c r="S3979">
        <v>1</v>
      </c>
      <c r="T3979" s="11">
        <f t="shared" si="376"/>
        <v>42543.580231481479</v>
      </c>
      <c r="U3979" s="11">
        <f t="shared" si="377"/>
        <v>42573.580231481479</v>
      </c>
    </row>
    <row r="3980" spans="1:21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2"/>
        <v>0.107</v>
      </c>
      <c r="P3980" s="6">
        <f t="shared" si="373"/>
        <v>26.75</v>
      </c>
      <c r="Q3980" t="str">
        <f t="shared" si="374"/>
        <v>theater</v>
      </c>
      <c r="R3980" t="str">
        <f t="shared" si="375"/>
        <v>plays</v>
      </c>
      <c r="S3980">
        <v>1</v>
      </c>
      <c r="T3980" s="11">
        <f t="shared" si="376"/>
        <v>41975.434641203705</v>
      </c>
      <c r="U3980" s="11">
        <f t="shared" si="377"/>
        <v>42035.434641203705</v>
      </c>
    </row>
    <row r="3981" spans="1:21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2"/>
        <v>1.8333333333333333E-2</v>
      </c>
      <c r="P3981" s="6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>
        <v>1</v>
      </c>
      <c r="T3981" s="11">
        <f t="shared" si="376"/>
        <v>42069.695104166669</v>
      </c>
      <c r="U3981" s="11">
        <f t="shared" si="377"/>
        <v>42092.624999999993</v>
      </c>
    </row>
    <row r="3982" spans="1:21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2"/>
        <v>0.18</v>
      </c>
      <c r="P3982" s="6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>
        <v>1</v>
      </c>
      <c r="T3982" s="11">
        <f t="shared" si="376"/>
        <v>41795.390590277777</v>
      </c>
      <c r="U3982" s="11">
        <f t="shared" si="377"/>
        <v>41825.390590277777</v>
      </c>
    </row>
    <row r="3983" spans="1:21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2"/>
        <v>4.0833333333333333E-2</v>
      </c>
      <c r="P3983" s="6">
        <f t="shared" si="373"/>
        <v>175</v>
      </c>
      <c r="Q3983" t="str">
        <f t="shared" si="374"/>
        <v>theater</v>
      </c>
      <c r="R3983" t="str">
        <f t="shared" si="375"/>
        <v>plays</v>
      </c>
      <c r="S3983">
        <v>1</v>
      </c>
      <c r="T3983" s="11">
        <f t="shared" si="376"/>
        <v>42507.971631944441</v>
      </c>
      <c r="U3983" s="11">
        <f t="shared" si="377"/>
        <v>42567.971631944441</v>
      </c>
    </row>
    <row r="3984" spans="1:21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2"/>
        <v>0.2</v>
      </c>
      <c r="P3984" s="6">
        <f t="shared" si="373"/>
        <v>34</v>
      </c>
      <c r="Q3984" t="str">
        <f t="shared" si="374"/>
        <v>theater</v>
      </c>
      <c r="R3984" t="str">
        <f t="shared" si="375"/>
        <v>plays</v>
      </c>
      <c r="S3984">
        <v>1</v>
      </c>
      <c r="T3984" s="11">
        <f t="shared" si="376"/>
        <v>42132.601620370369</v>
      </c>
      <c r="U3984" s="11">
        <f t="shared" si="377"/>
        <v>42192.601620370369</v>
      </c>
    </row>
    <row r="3985" spans="1:21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2"/>
        <v>0.34802513464991025</v>
      </c>
      <c r="P3985" s="6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>
        <v>1</v>
      </c>
      <c r="T3985" s="11">
        <f t="shared" si="376"/>
        <v>41747.661527777775</v>
      </c>
      <c r="U3985" s="11">
        <f t="shared" si="377"/>
        <v>41779.082638888889</v>
      </c>
    </row>
    <row r="3986" spans="1:21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2"/>
        <v>6.3333333333333339E-2</v>
      </c>
      <c r="P3986" s="6">
        <f t="shared" si="373"/>
        <v>9.5</v>
      </c>
      <c r="Q3986" t="str">
        <f t="shared" si="374"/>
        <v>theater</v>
      </c>
      <c r="R3986" t="str">
        <f t="shared" si="375"/>
        <v>plays</v>
      </c>
      <c r="S3986">
        <v>1</v>
      </c>
      <c r="T3986" s="11">
        <f t="shared" si="376"/>
        <v>41920.755138888882</v>
      </c>
      <c r="U3986" s="11">
        <f t="shared" si="377"/>
        <v>41950.791666666664</v>
      </c>
    </row>
    <row r="3987" spans="1:21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2"/>
        <v>0.32050000000000001</v>
      </c>
      <c r="P3987" s="6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>
        <v>1</v>
      </c>
      <c r="T3987" s="11">
        <f t="shared" si="376"/>
        <v>42399.499074074069</v>
      </c>
      <c r="U3987" s="11">
        <f t="shared" si="377"/>
        <v>42420.670138888883</v>
      </c>
    </row>
    <row r="3988" spans="1:21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2"/>
        <v>9.7600000000000006E-2</v>
      </c>
      <c r="P3988" s="6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>
        <v>1</v>
      </c>
      <c r="T3988" s="11">
        <f t="shared" si="376"/>
        <v>42467.340208333328</v>
      </c>
      <c r="U3988" s="11">
        <f t="shared" si="377"/>
        <v>42496.336111111108</v>
      </c>
    </row>
    <row r="3989" spans="1:21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2"/>
        <v>0.3775</v>
      </c>
      <c r="P3989" s="6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>
        <v>1</v>
      </c>
      <c r="T3989" s="11">
        <f t="shared" si="376"/>
        <v>41765.716319444444</v>
      </c>
      <c r="U3989" s="11">
        <f t="shared" si="377"/>
        <v>41775.716319444444</v>
      </c>
    </row>
    <row r="3990" spans="1:21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2"/>
        <v>2.1333333333333333E-2</v>
      </c>
      <c r="P3990" s="6">
        <f t="shared" si="373"/>
        <v>8</v>
      </c>
      <c r="Q3990" t="str">
        <f t="shared" si="374"/>
        <v>theater</v>
      </c>
      <c r="R3990" t="str">
        <f t="shared" si="375"/>
        <v>plays</v>
      </c>
      <c r="S3990">
        <v>1</v>
      </c>
      <c r="T3990" s="11">
        <f t="shared" si="376"/>
        <v>42229.872835648144</v>
      </c>
      <c r="U3990" s="11">
        <f t="shared" si="377"/>
        <v>42244.872835648144</v>
      </c>
    </row>
    <row r="3991" spans="1:21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2"/>
        <v>0</v>
      </c>
      <c r="P3991" s="6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>
        <v>1</v>
      </c>
      <c r="T3991" s="11">
        <f t="shared" si="376"/>
        <v>42286.541446759256</v>
      </c>
      <c r="U3991" s="11">
        <f t="shared" si="377"/>
        <v>42316.583113425928</v>
      </c>
    </row>
    <row r="3992" spans="1:21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2"/>
        <v>4.1818181818181817E-2</v>
      </c>
      <c r="P3992" s="6">
        <f t="shared" si="373"/>
        <v>23</v>
      </c>
      <c r="Q3992" t="str">
        <f t="shared" si="374"/>
        <v>theater</v>
      </c>
      <c r="R3992" t="str">
        <f t="shared" si="375"/>
        <v>plays</v>
      </c>
      <c r="S3992">
        <v>1</v>
      </c>
      <c r="T3992" s="11">
        <f t="shared" si="376"/>
        <v>42401.464039351849</v>
      </c>
      <c r="U3992" s="11">
        <f t="shared" si="377"/>
        <v>42431.464039351849</v>
      </c>
    </row>
    <row r="3993" spans="1:21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2"/>
        <v>0.2</v>
      </c>
      <c r="P3993" s="6">
        <f t="shared" si="373"/>
        <v>100</v>
      </c>
      <c r="Q3993" t="str">
        <f t="shared" si="374"/>
        <v>theater</v>
      </c>
      <c r="R3993" t="str">
        <f t="shared" si="375"/>
        <v>plays</v>
      </c>
      <c r="S3993">
        <v>1</v>
      </c>
      <c r="T3993" s="11">
        <f t="shared" si="376"/>
        <v>42125.436134259253</v>
      </c>
      <c r="U3993" s="11">
        <f t="shared" si="377"/>
        <v>42155.436134259253</v>
      </c>
    </row>
    <row r="3994" spans="1:21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2"/>
        <v>5.4100000000000002E-2</v>
      </c>
      <c r="P3994" s="6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>
        <v>1</v>
      </c>
      <c r="T3994" s="11">
        <f t="shared" si="376"/>
        <v>42289.732164351844</v>
      </c>
      <c r="U3994" s="11">
        <f t="shared" si="377"/>
        <v>42349.773831018516</v>
      </c>
    </row>
    <row r="3995" spans="1:21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2"/>
        <v>6.0000000000000002E-5</v>
      </c>
      <c r="P3995" s="6">
        <f t="shared" si="373"/>
        <v>3</v>
      </c>
      <c r="Q3995" t="str">
        <f t="shared" si="374"/>
        <v>theater</v>
      </c>
      <c r="R3995" t="str">
        <f t="shared" si="375"/>
        <v>plays</v>
      </c>
      <c r="S3995">
        <v>1</v>
      </c>
      <c r="T3995" s="11">
        <f t="shared" si="376"/>
        <v>42107.656388888885</v>
      </c>
      <c r="U3995" s="11">
        <f t="shared" si="377"/>
        <v>42137.656388888885</v>
      </c>
    </row>
    <row r="3996" spans="1:21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2"/>
        <v>2.5000000000000001E-3</v>
      </c>
      <c r="P3996" s="6">
        <f t="shared" si="373"/>
        <v>5</v>
      </c>
      <c r="Q3996" t="str">
        <f t="shared" si="374"/>
        <v>theater</v>
      </c>
      <c r="R3996" t="str">
        <f t="shared" si="375"/>
        <v>plays</v>
      </c>
      <c r="S3996">
        <v>1</v>
      </c>
      <c r="T3996" s="11">
        <f t="shared" si="376"/>
        <v>41809.181597222218</v>
      </c>
      <c r="U3996" s="11">
        <f t="shared" si="377"/>
        <v>41839.181597222218</v>
      </c>
    </row>
    <row r="3997" spans="1:21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2"/>
        <v>0.35</v>
      </c>
      <c r="P3997" s="6">
        <f t="shared" si="373"/>
        <v>17.5</v>
      </c>
      <c r="Q3997" t="str">
        <f t="shared" si="374"/>
        <v>theater</v>
      </c>
      <c r="R3997" t="str">
        <f t="shared" si="375"/>
        <v>plays</v>
      </c>
      <c r="S3997">
        <v>1</v>
      </c>
      <c r="T3997" s="11">
        <f t="shared" si="376"/>
        <v>42019.475428240738</v>
      </c>
      <c r="U3997" s="11">
        <f t="shared" si="377"/>
        <v>42049.268749999996</v>
      </c>
    </row>
    <row r="3998" spans="1:21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2"/>
        <v>0.16566666666666666</v>
      </c>
      <c r="P3998" s="6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>
        <v>1</v>
      </c>
      <c r="T3998" s="11">
        <f t="shared" si="376"/>
        <v>41950.058611111104</v>
      </c>
      <c r="U3998" s="11">
        <f t="shared" si="377"/>
        <v>41963.461111111108</v>
      </c>
    </row>
    <row r="3999" spans="1:21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2"/>
        <v>0</v>
      </c>
      <c r="P3999" s="6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>
        <v>1</v>
      </c>
      <c r="T3999" s="11">
        <f t="shared" si="376"/>
        <v>42069.183113425919</v>
      </c>
      <c r="U3999" s="11">
        <f t="shared" si="377"/>
        <v>42099.141446759262</v>
      </c>
    </row>
    <row r="4000" spans="1:21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2"/>
        <v>0.57199999999999995</v>
      </c>
      <c r="P4000" s="6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>
        <v>1</v>
      </c>
      <c r="T4000" s="11">
        <f t="shared" si="376"/>
        <v>42061.754930555551</v>
      </c>
      <c r="U4000" s="11">
        <f t="shared" si="377"/>
        <v>42091.713263888887</v>
      </c>
    </row>
    <row r="4001" spans="1:21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2"/>
        <v>0.16514285714285715</v>
      </c>
      <c r="P4001" s="6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>
        <v>1</v>
      </c>
      <c r="T4001" s="11">
        <f t="shared" si="376"/>
        <v>41842.620347222219</v>
      </c>
      <c r="U4001" s="11">
        <f t="shared" si="377"/>
        <v>41882.619317129625</v>
      </c>
    </row>
    <row r="4002" spans="1:21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2"/>
        <v>1.25E-3</v>
      </c>
      <c r="P4002" s="6">
        <f t="shared" si="373"/>
        <v>10</v>
      </c>
      <c r="Q4002" t="str">
        <f t="shared" si="374"/>
        <v>theater</v>
      </c>
      <c r="R4002" t="str">
        <f t="shared" si="375"/>
        <v>plays</v>
      </c>
      <c r="S4002">
        <v>1</v>
      </c>
      <c r="T4002" s="11">
        <f t="shared" si="376"/>
        <v>42437.437013888884</v>
      </c>
      <c r="U4002" s="11">
        <f t="shared" si="377"/>
        <v>42497.39534722222</v>
      </c>
    </row>
    <row r="4003" spans="1:21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2"/>
        <v>0.3775</v>
      </c>
      <c r="P4003" s="6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>
        <v>1</v>
      </c>
      <c r="T4003" s="11">
        <f t="shared" si="376"/>
        <v>42775.755879629629</v>
      </c>
      <c r="U4003" s="11">
        <f t="shared" si="377"/>
        <v>42795.583333333336</v>
      </c>
    </row>
    <row r="4004" spans="1:21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2"/>
        <v>1.84E-2</v>
      </c>
      <c r="P4004" s="6">
        <f t="shared" si="373"/>
        <v>5.75</v>
      </c>
      <c r="Q4004" t="str">
        <f t="shared" si="374"/>
        <v>theater</v>
      </c>
      <c r="R4004" t="str">
        <f t="shared" si="375"/>
        <v>plays</v>
      </c>
      <c r="S4004">
        <v>1</v>
      </c>
      <c r="T4004" s="11">
        <f t="shared" si="376"/>
        <v>41878.835196759253</v>
      </c>
      <c r="U4004" s="11">
        <f t="shared" si="377"/>
        <v>41908.835196759253</v>
      </c>
    </row>
    <row r="4005" spans="1:21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2"/>
        <v>0.10050000000000001</v>
      </c>
      <c r="P4005" s="6">
        <f t="shared" si="373"/>
        <v>100.5</v>
      </c>
      <c r="Q4005" t="str">
        <f t="shared" si="374"/>
        <v>theater</v>
      </c>
      <c r="R4005" t="str">
        <f t="shared" si="375"/>
        <v>plays</v>
      </c>
      <c r="S4005">
        <v>1</v>
      </c>
      <c r="T4005" s="11">
        <f t="shared" si="376"/>
        <v>42020.379016203697</v>
      </c>
      <c r="U4005" s="11">
        <f t="shared" si="377"/>
        <v>42050.379016203697</v>
      </c>
    </row>
    <row r="4006" spans="1:21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2"/>
        <v>2E-3</v>
      </c>
      <c r="P4006" s="6">
        <f t="shared" si="373"/>
        <v>1</v>
      </c>
      <c r="Q4006" t="str">
        <f t="shared" si="374"/>
        <v>theater</v>
      </c>
      <c r="R4006" t="str">
        <f t="shared" si="375"/>
        <v>plays</v>
      </c>
      <c r="S4006">
        <v>1</v>
      </c>
      <c r="T4006" s="11">
        <f t="shared" si="376"/>
        <v>41889.954363425924</v>
      </c>
      <c r="U4006" s="11">
        <f t="shared" si="377"/>
        <v>41919.954363425924</v>
      </c>
    </row>
    <row r="4007" spans="1:21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2"/>
        <v>1.3333333333333334E-2</v>
      </c>
      <c r="P4007" s="6">
        <f t="shared" si="373"/>
        <v>20</v>
      </c>
      <c r="Q4007" t="str">
        <f t="shared" si="374"/>
        <v>theater</v>
      </c>
      <c r="R4007" t="str">
        <f t="shared" si="375"/>
        <v>plays</v>
      </c>
      <c r="S4007">
        <v>1</v>
      </c>
      <c r="T4007" s="11">
        <f t="shared" si="376"/>
        <v>41872.599363425921</v>
      </c>
      <c r="U4007" s="11">
        <f t="shared" si="377"/>
        <v>41932.599363425921</v>
      </c>
    </row>
    <row r="4008" spans="1:21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2"/>
        <v>6.666666666666667E-5</v>
      </c>
      <c r="P4008" s="6">
        <f t="shared" si="373"/>
        <v>2</v>
      </c>
      <c r="Q4008" t="str">
        <f t="shared" si="374"/>
        <v>theater</v>
      </c>
      <c r="R4008" t="str">
        <f t="shared" si="375"/>
        <v>plays</v>
      </c>
      <c r="S4008">
        <v>1</v>
      </c>
      <c r="T4008" s="11">
        <f t="shared" si="376"/>
        <v>42391.564664351848</v>
      </c>
      <c r="U4008" s="11">
        <f t="shared" si="377"/>
        <v>42416.564664351848</v>
      </c>
    </row>
    <row r="4009" spans="1:21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2"/>
        <v>2.5000000000000001E-3</v>
      </c>
      <c r="P4009" s="6">
        <f t="shared" si="373"/>
        <v>5</v>
      </c>
      <c r="Q4009" t="str">
        <f t="shared" si="374"/>
        <v>theater</v>
      </c>
      <c r="R4009" t="str">
        <f t="shared" si="375"/>
        <v>plays</v>
      </c>
      <c r="S4009">
        <v>1</v>
      </c>
      <c r="T4009" s="11">
        <f t="shared" si="376"/>
        <v>41848.564594907402</v>
      </c>
      <c r="U4009" s="11">
        <f t="shared" si="377"/>
        <v>41877.477777777778</v>
      </c>
    </row>
    <row r="4010" spans="1:21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2"/>
        <v>0.06</v>
      </c>
      <c r="P4010" s="6">
        <f t="shared" si="373"/>
        <v>15</v>
      </c>
      <c r="Q4010" t="str">
        <f t="shared" si="374"/>
        <v>theater</v>
      </c>
      <c r="R4010" t="str">
        <f t="shared" si="375"/>
        <v>plays</v>
      </c>
      <c r="S4010">
        <v>1</v>
      </c>
      <c r="T4010" s="11">
        <f t="shared" si="376"/>
        <v>42177.755868055552</v>
      </c>
      <c r="U4010" s="11">
        <f t="shared" si="377"/>
        <v>42207.755868055552</v>
      </c>
    </row>
    <row r="4011" spans="1:21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2"/>
        <v>3.8860103626943004E-2</v>
      </c>
      <c r="P4011" s="6">
        <f t="shared" si="373"/>
        <v>25</v>
      </c>
      <c r="Q4011" t="str">
        <f t="shared" si="374"/>
        <v>theater</v>
      </c>
      <c r="R4011" t="str">
        <f t="shared" si="375"/>
        <v>plays</v>
      </c>
      <c r="S4011">
        <v>1</v>
      </c>
      <c r="T4011" s="11">
        <f t="shared" si="376"/>
        <v>41851.492592592593</v>
      </c>
      <c r="U4011" s="11">
        <f t="shared" si="377"/>
        <v>41891.492592592593</v>
      </c>
    </row>
    <row r="4012" spans="1:21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2"/>
        <v>0.24194444444444443</v>
      </c>
      <c r="P4012" s="6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>
        <v>1</v>
      </c>
      <c r="T4012" s="11">
        <f t="shared" si="376"/>
        <v>41921.562106481477</v>
      </c>
      <c r="U4012" s="11">
        <f t="shared" si="377"/>
        <v>41938.562106481477</v>
      </c>
    </row>
    <row r="4013" spans="1:21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2"/>
        <v>7.5999999999999998E-2</v>
      </c>
      <c r="P4013" s="6">
        <f t="shared" si="373"/>
        <v>4.75</v>
      </c>
      <c r="Q4013" t="str">
        <f t="shared" si="374"/>
        <v>theater</v>
      </c>
      <c r="R4013" t="str">
        <f t="shared" si="375"/>
        <v>plays</v>
      </c>
      <c r="S4013">
        <v>1</v>
      </c>
      <c r="T4013" s="11">
        <f t="shared" si="376"/>
        <v>42002.336550925924</v>
      </c>
      <c r="U4013" s="11">
        <f t="shared" si="377"/>
        <v>42032.336550925924</v>
      </c>
    </row>
    <row r="4014" spans="1:21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2"/>
        <v>0</v>
      </c>
      <c r="P4014" s="6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>
        <v>1</v>
      </c>
      <c r="T4014" s="11">
        <f t="shared" si="376"/>
        <v>42096.336215277777</v>
      </c>
      <c r="U4014" s="11">
        <f t="shared" si="377"/>
        <v>42126.336215277777</v>
      </c>
    </row>
    <row r="4015" spans="1:21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2"/>
        <v>1.2999999999999999E-2</v>
      </c>
      <c r="P4015" s="6">
        <f t="shared" si="373"/>
        <v>13</v>
      </c>
      <c r="Q4015" t="str">
        <f t="shared" si="374"/>
        <v>theater</v>
      </c>
      <c r="R4015" t="str">
        <f t="shared" si="375"/>
        <v>plays</v>
      </c>
      <c r="S4015">
        <v>1</v>
      </c>
      <c r="T4015" s="11">
        <f t="shared" si="376"/>
        <v>42021.092858796292</v>
      </c>
      <c r="U4015" s="11">
        <f t="shared" si="377"/>
        <v>42051.092858796292</v>
      </c>
    </row>
    <row r="4016" spans="1:21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2"/>
        <v>0</v>
      </c>
      <c r="P4016" s="6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>
        <v>1</v>
      </c>
      <c r="T4016" s="11">
        <f t="shared" si="376"/>
        <v>42419.037835648145</v>
      </c>
      <c r="U4016" s="11">
        <f t="shared" si="377"/>
        <v>42434.037835648145</v>
      </c>
    </row>
    <row r="4017" spans="1:21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2"/>
        <v>1.4285714285714287E-4</v>
      </c>
      <c r="P4017" s="6">
        <f t="shared" si="373"/>
        <v>1</v>
      </c>
      <c r="Q4017" t="str">
        <f t="shared" si="374"/>
        <v>theater</v>
      </c>
      <c r="R4017" t="str">
        <f t="shared" si="375"/>
        <v>plays</v>
      </c>
      <c r="S4017">
        <v>1</v>
      </c>
      <c r="T4017" s="11">
        <f t="shared" si="376"/>
        <v>42174.572488425918</v>
      </c>
      <c r="U4017" s="11">
        <f t="shared" si="377"/>
        <v>42204.572488425918</v>
      </c>
    </row>
    <row r="4018" spans="1:21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2"/>
        <v>0.14000000000000001</v>
      </c>
      <c r="P4018" s="6">
        <f t="shared" si="373"/>
        <v>10</v>
      </c>
      <c r="Q4018" t="str">
        <f t="shared" si="374"/>
        <v>theater</v>
      </c>
      <c r="R4018" t="str">
        <f t="shared" si="375"/>
        <v>plays</v>
      </c>
      <c r="S4018">
        <v>1</v>
      </c>
      <c r="T4018" s="11">
        <f t="shared" si="376"/>
        <v>41869.664351851847</v>
      </c>
      <c r="U4018" s="11">
        <f t="shared" si="377"/>
        <v>41899.664351851847</v>
      </c>
    </row>
    <row r="4019" spans="1:21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2"/>
        <v>1.0500000000000001E-2</v>
      </c>
      <c r="P4019" s="6">
        <f t="shared" si="373"/>
        <v>52.5</v>
      </c>
      <c r="Q4019" t="str">
        <f t="shared" si="374"/>
        <v>theater</v>
      </c>
      <c r="R4019" t="str">
        <f t="shared" si="375"/>
        <v>plays</v>
      </c>
      <c r="S4019">
        <v>1</v>
      </c>
      <c r="T4019" s="11">
        <f t="shared" si="376"/>
        <v>41856.463819444441</v>
      </c>
      <c r="U4019" s="11">
        <f t="shared" si="377"/>
        <v>41886.463819444441</v>
      </c>
    </row>
    <row r="4020" spans="1:21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2"/>
        <v>8.666666666666667E-2</v>
      </c>
      <c r="P4020" s="6">
        <f t="shared" si="373"/>
        <v>32.5</v>
      </c>
      <c r="Q4020" t="str">
        <f t="shared" si="374"/>
        <v>theater</v>
      </c>
      <c r="R4020" t="str">
        <f t="shared" si="375"/>
        <v>plays</v>
      </c>
      <c r="S4020">
        <v>1</v>
      </c>
      <c r="T4020" s="11">
        <f t="shared" si="376"/>
        <v>42620.702638888884</v>
      </c>
      <c r="U4020" s="11">
        <f t="shared" si="377"/>
        <v>42650.702638888884</v>
      </c>
    </row>
    <row r="4021" spans="1:21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2"/>
        <v>8.2857142857142851E-3</v>
      </c>
      <c r="P4021" s="6">
        <f t="shared" si="373"/>
        <v>7.25</v>
      </c>
      <c r="Q4021" t="str">
        <f t="shared" si="374"/>
        <v>theater</v>
      </c>
      <c r="R4021" t="str">
        <f t="shared" si="375"/>
        <v>plays</v>
      </c>
      <c r="S4021">
        <v>1</v>
      </c>
      <c r="T4021" s="11">
        <f t="shared" si="376"/>
        <v>42417.467546296299</v>
      </c>
      <c r="U4021" s="11">
        <f t="shared" si="377"/>
        <v>42475.477777777771</v>
      </c>
    </row>
    <row r="4022" spans="1:21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2"/>
        <v>0.16666666666666666</v>
      </c>
      <c r="P4022" s="6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>
        <v>1</v>
      </c>
      <c r="T4022" s="11">
        <f t="shared" si="376"/>
        <v>42056.982627314814</v>
      </c>
      <c r="U4022" s="11">
        <f t="shared" si="377"/>
        <v>42086.940960648142</v>
      </c>
    </row>
    <row r="4023" spans="1:21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2"/>
        <v>8.3333333333333332E-3</v>
      </c>
      <c r="P4023" s="6">
        <f t="shared" si="373"/>
        <v>62.5</v>
      </c>
      <c r="Q4023" t="str">
        <f t="shared" si="374"/>
        <v>theater</v>
      </c>
      <c r="R4023" t="str">
        <f t="shared" si="375"/>
        <v>plays</v>
      </c>
      <c r="S4023">
        <v>1</v>
      </c>
      <c r="T4023" s="11">
        <f t="shared" si="376"/>
        <v>41878.703217592592</v>
      </c>
      <c r="U4023" s="11">
        <f t="shared" si="377"/>
        <v>41938.703217592592</v>
      </c>
    </row>
    <row r="4024" spans="1:21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2"/>
        <v>0.69561111111111107</v>
      </c>
      <c r="P4024" s="6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>
        <v>1</v>
      </c>
      <c r="T4024" s="11">
        <f t="shared" si="376"/>
        <v>41990.375775462955</v>
      </c>
      <c r="U4024" s="11">
        <f t="shared" si="377"/>
        <v>42035.912499999999</v>
      </c>
    </row>
    <row r="4025" spans="1:21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2"/>
        <v>0</v>
      </c>
      <c r="P4025" s="6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>
        <v>1</v>
      </c>
      <c r="T4025" s="11">
        <f t="shared" si="376"/>
        <v>42408.791238425918</v>
      </c>
      <c r="U4025" s="11">
        <f t="shared" si="377"/>
        <v>42453.749571759261</v>
      </c>
    </row>
    <row r="4026" spans="1:21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2"/>
        <v>1.2500000000000001E-2</v>
      </c>
      <c r="P4026" s="6">
        <f t="shared" si="373"/>
        <v>10</v>
      </c>
      <c r="Q4026" t="str">
        <f t="shared" si="374"/>
        <v>theater</v>
      </c>
      <c r="R4026" t="str">
        <f t="shared" si="375"/>
        <v>plays</v>
      </c>
      <c r="S4026">
        <v>1</v>
      </c>
      <c r="T4026" s="11">
        <f t="shared" si="376"/>
        <v>42217.461770833332</v>
      </c>
      <c r="U4026" s="11">
        <f t="shared" si="377"/>
        <v>42247.461770833332</v>
      </c>
    </row>
    <row r="4027" spans="1:21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2"/>
        <v>0.05</v>
      </c>
      <c r="P4027" s="6">
        <f t="shared" si="373"/>
        <v>62.5</v>
      </c>
      <c r="Q4027" t="str">
        <f t="shared" si="374"/>
        <v>theater</v>
      </c>
      <c r="R4027" t="str">
        <f t="shared" si="375"/>
        <v>plays</v>
      </c>
      <c r="S4027">
        <v>1</v>
      </c>
      <c r="T4027" s="11">
        <f t="shared" si="376"/>
        <v>42151.029351851852</v>
      </c>
      <c r="U4027" s="11">
        <f t="shared" si="377"/>
        <v>42211.029351851852</v>
      </c>
    </row>
    <row r="4028" spans="1:21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2"/>
        <v>0</v>
      </c>
      <c r="P4028" s="6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>
        <v>1</v>
      </c>
      <c r="T4028" s="11">
        <f t="shared" si="376"/>
        <v>42282.447210648148</v>
      </c>
      <c r="U4028" s="11">
        <f t="shared" si="377"/>
        <v>42342.488877314812</v>
      </c>
    </row>
    <row r="4029" spans="1:21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2"/>
        <v>7.166666666666667E-2</v>
      </c>
      <c r="P4029" s="6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>
        <v>1</v>
      </c>
      <c r="T4029" s="11">
        <f t="shared" si="376"/>
        <v>42768.762511574074</v>
      </c>
      <c r="U4029" s="11">
        <f t="shared" si="377"/>
        <v>42788.833333333336</v>
      </c>
    </row>
    <row r="4030" spans="1:21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2"/>
        <v>0.28050000000000003</v>
      </c>
      <c r="P4030" s="6">
        <f t="shared" si="373"/>
        <v>51</v>
      </c>
      <c r="Q4030" t="str">
        <f t="shared" si="374"/>
        <v>theater</v>
      </c>
      <c r="R4030" t="str">
        <f t="shared" si="375"/>
        <v>plays</v>
      </c>
      <c r="S4030">
        <v>1</v>
      </c>
      <c r="T4030" s="11">
        <f t="shared" si="376"/>
        <v>41765.730324074073</v>
      </c>
      <c r="U4030" s="11">
        <f t="shared" si="377"/>
        <v>41795.730324074073</v>
      </c>
    </row>
    <row r="4031" spans="1:21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2"/>
        <v>0</v>
      </c>
      <c r="P4031" s="6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>
        <v>1</v>
      </c>
      <c r="T4031" s="11">
        <f t="shared" si="376"/>
        <v>42321.816782407412</v>
      </c>
      <c r="U4031" s="11">
        <f t="shared" si="377"/>
        <v>42351.816782407412</v>
      </c>
    </row>
    <row r="4032" spans="1:21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2"/>
        <v>0.16</v>
      </c>
      <c r="P4032" s="6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>
        <v>1</v>
      </c>
      <c r="T4032" s="11">
        <f t="shared" si="376"/>
        <v>42374.446747685179</v>
      </c>
      <c r="U4032" s="11">
        <f t="shared" si="377"/>
        <v>42403.575694444437</v>
      </c>
    </row>
    <row r="4033" spans="1:21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2"/>
        <v>0</v>
      </c>
      <c r="P4033" s="6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>
        <v>1</v>
      </c>
      <c r="T4033" s="11">
        <f t="shared" si="376"/>
        <v>41941.376898148148</v>
      </c>
      <c r="U4033" s="11">
        <f t="shared" si="377"/>
        <v>41991.418564814812</v>
      </c>
    </row>
    <row r="4034" spans="1:21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72"/>
        <v>6.8287037037037035E-2</v>
      </c>
      <c r="P4034" s="6">
        <f t="shared" si="373"/>
        <v>59</v>
      </c>
      <c r="Q4034" t="str">
        <f t="shared" si="374"/>
        <v>theater</v>
      </c>
      <c r="R4034" t="str">
        <f t="shared" si="375"/>
        <v>plays</v>
      </c>
      <c r="S4034">
        <v>1</v>
      </c>
      <c r="T4034" s="11">
        <f t="shared" si="376"/>
        <v>42293.60087962963</v>
      </c>
      <c r="U4034" s="11">
        <f t="shared" si="377"/>
        <v>42353.642546296294</v>
      </c>
    </row>
    <row r="4035" spans="1:21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78">E4035/D4035</f>
        <v>0.25698702928870293</v>
      </c>
      <c r="P4035" s="6">
        <f t="shared" ref="P4035:P4098" si="379">E4035/L4035</f>
        <v>65.340319148936175</v>
      </c>
      <c r="Q4035" t="str">
        <f t="shared" ref="Q4035:Q4098" si="380">LEFT(N4035,FIND("/",N4035)-1)</f>
        <v>theater</v>
      </c>
      <c r="R4035" t="str">
        <f t="shared" ref="R4035:R4098" si="381">RIGHT(N4035,LEN(N4035)-FIND("/",N4035))</f>
        <v>plays</v>
      </c>
      <c r="S4035">
        <v>1</v>
      </c>
      <c r="T4035" s="11">
        <f t="shared" ref="T4035:T4098" si="382">(((J4035/60)/60)/24)+DATE(1970,1,1)+(-5/24)</f>
        <v>42614.06046296296</v>
      </c>
      <c r="U4035" s="11">
        <f t="shared" ref="U4035:U4098" si="383">(((I4035/60)/60)/24)+DATE(1970,1,1)+(-5/24)</f>
        <v>42645.166666666664</v>
      </c>
    </row>
    <row r="4036" spans="1:21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78"/>
        <v>1.4814814814814815E-2</v>
      </c>
      <c r="P4036" s="6">
        <f t="shared" si="379"/>
        <v>100</v>
      </c>
      <c r="Q4036" t="str">
        <f t="shared" si="380"/>
        <v>theater</v>
      </c>
      <c r="R4036" t="str">
        <f t="shared" si="381"/>
        <v>plays</v>
      </c>
      <c r="S4036">
        <v>1</v>
      </c>
      <c r="T4036" s="11">
        <f t="shared" si="382"/>
        <v>42067.739004629628</v>
      </c>
      <c r="U4036" s="11">
        <f t="shared" si="383"/>
        <v>42097.697337962956</v>
      </c>
    </row>
    <row r="4037" spans="1:21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78"/>
        <v>0.36849999999999999</v>
      </c>
      <c r="P4037" s="6">
        <f t="shared" si="379"/>
        <v>147.4</v>
      </c>
      <c r="Q4037" t="str">
        <f t="shared" si="380"/>
        <v>theater</v>
      </c>
      <c r="R4037" t="str">
        <f t="shared" si="381"/>
        <v>plays</v>
      </c>
      <c r="S4037">
        <v>1</v>
      </c>
      <c r="T4037" s="11">
        <f t="shared" si="382"/>
        <v>41903.674618055549</v>
      </c>
      <c r="U4037" s="11">
        <f t="shared" si="383"/>
        <v>41933.674618055549</v>
      </c>
    </row>
    <row r="4038" spans="1:21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78"/>
        <v>0.47049999999999997</v>
      </c>
      <c r="P4038" s="6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>
        <v>1</v>
      </c>
      <c r="T4038" s="11">
        <f t="shared" si="382"/>
        <v>41804.728749999995</v>
      </c>
      <c r="U4038" s="11">
        <f t="shared" si="383"/>
        <v>41821.729166666664</v>
      </c>
    </row>
    <row r="4039" spans="1:21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78"/>
        <v>0.11428571428571428</v>
      </c>
      <c r="P4039" s="6">
        <f t="shared" si="379"/>
        <v>40</v>
      </c>
      <c r="Q4039" t="str">
        <f t="shared" si="380"/>
        <v>theater</v>
      </c>
      <c r="R4039" t="str">
        <f t="shared" si="381"/>
        <v>plays</v>
      </c>
      <c r="S4039">
        <v>1</v>
      </c>
      <c r="T4039" s="11">
        <f t="shared" si="382"/>
        <v>42496.862442129634</v>
      </c>
      <c r="U4039" s="11">
        <f t="shared" si="383"/>
        <v>42514.392361111109</v>
      </c>
    </row>
    <row r="4040" spans="1:21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78"/>
        <v>0.12039999999999999</v>
      </c>
      <c r="P4040" s="6">
        <f t="shared" si="379"/>
        <v>75.25</v>
      </c>
      <c r="Q4040" t="str">
        <f t="shared" si="380"/>
        <v>theater</v>
      </c>
      <c r="R4040" t="str">
        <f t="shared" si="381"/>
        <v>plays</v>
      </c>
      <c r="S4040">
        <v>1</v>
      </c>
      <c r="T4040" s="11">
        <f t="shared" si="382"/>
        <v>41869.59039351852</v>
      </c>
      <c r="U4040" s="11">
        <f t="shared" si="383"/>
        <v>41929.59039351852</v>
      </c>
    </row>
    <row r="4041" spans="1:21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78"/>
        <v>0.6</v>
      </c>
      <c r="P4041" s="6">
        <f t="shared" si="379"/>
        <v>60</v>
      </c>
      <c r="Q4041" t="str">
        <f t="shared" si="380"/>
        <v>theater</v>
      </c>
      <c r="R4041" t="str">
        <f t="shared" si="381"/>
        <v>plays</v>
      </c>
      <c r="S4041">
        <v>1</v>
      </c>
      <c r="T4041" s="11">
        <f t="shared" si="382"/>
        <v>42305.462581018517</v>
      </c>
      <c r="U4041" s="11">
        <f t="shared" si="383"/>
        <v>42339.040972222218</v>
      </c>
    </row>
    <row r="4042" spans="1:21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78"/>
        <v>0.3125</v>
      </c>
      <c r="P4042" s="6">
        <f t="shared" si="379"/>
        <v>1250</v>
      </c>
      <c r="Q4042" t="str">
        <f t="shared" si="380"/>
        <v>theater</v>
      </c>
      <c r="R4042" t="str">
        <f t="shared" si="381"/>
        <v>plays</v>
      </c>
      <c r="S4042">
        <v>1</v>
      </c>
      <c r="T4042" s="11">
        <f t="shared" si="382"/>
        <v>42144.023194444446</v>
      </c>
      <c r="U4042" s="11">
        <f t="shared" si="383"/>
        <v>42202.916666666664</v>
      </c>
    </row>
    <row r="4043" spans="1:21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78"/>
        <v>4.1999999999999997E-3</v>
      </c>
      <c r="P4043" s="6">
        <f t="shared" si="379"/>
        <v>10.5</v>
      </c>
      <c r="Q4043" t="str">
        <f t="shared" si="380"/>
        <v>theater</v>
      </c>
      <c r="R4043" t="str">
        <f t="shared" si="381"/>
        <v>plays</v>
      </c>
      <c r="S4043">
        <v>1</v>
      </c>
      <c r="T4043" s="11">
        <f t="shared" si="382"/>
        <v>42559.265671296293</v>
      </c>
      <c r="U4043" s="11">
        <f t="shared" si="383"/>
        <v>42619.265671296293</v>
      </c>
    </row>
    <row r="4044" spans="1:21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78"/>
        <v>2.0999999999999999E-3</v>
      </c>
      <c r="P4044" s="6">
        <f t="shared" si="379"/>
        <v>7</v>
      </c>
      <c r="Q4044" t="str">
        <f t="shared" si="380"/>
        <v>theater</v>
      </c>
      <c r="R4044" t="str">
        <f t="shared" si="381"/>
        <v>plays</v>
      </c>
      <c r="S4044">
        <v>1</v>
      </c>
      <c r="T4044" s="11">
        <f t="shared" si="382"/>
        <v>41994.875740740739</v>
      </c>
      <c r="U4044" s="11">
        <f t="shared" si="383"/>
        <v>42024.594444444439</v>
      </c>
    </row>
    <row r="4045" spans="1:21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78"/>
        <v>0</v>
      </c>
      <c r="P4045" s="6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>
        <v>1</v>
      </c>
      <c r="T4045" s="11">
        <f t="shared" si="382"/>
        <v>41948.749131944445</v>
      </c>
      <c r="U4045" s="11">
        <f t="shared" si="383"/>
        <v>41963.749131944445</v>
      </c>
    </row>
    <row r="4046" spans="1:21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78"/>
        <v>0.375</v>
      </c>
      <c r="P4046" s="6">
        <f t="shared" si="379"/>
        <v>56.25</v>
      </c>
      <c r="Q4046" t="str">
        <f t="shared" si="380"/>
        <v>theater</v>
      </c>
      <c r="R4046" t="str">
        <f t="shared" si="381"/>
        <v>plays</v>
      </c>
      <c r="S4046">
        <v>1</v>
      </c>
      <c r="T4046" s="11">
        <f t="shared" si="382"/>
        <v>42074.011365740742</v>
      </c>
      <c r="U4046" s="11">
        <f t="shared" si="383"/>
        <v>42103.999999999993</v>
      </c>
    </row>
    <row r="4047" spans="1:21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78"/>
        <v>2.0000000000000001E-4</v>
      </c>
      <c r="P4047" s="6">
        <f t="shared" si="379"/>
        <v>1</v>
      </c>
      <c r="Q4047" t="str">
        <f t="shared" si="380"/>
        <v>theater</v>
      </c>
      <c r="R4047" t="str">
        <f t="shared" si="381"/>
        <v>plays</v>
      </c>
      <c r="S4047">
        <v>1</v>
      </c>
      <c r="T4047" s="11">
        <f t="shared" si="382"/>
        <v>41841.992928240739</v>
      </c>
      <c r="U4047" s="11">
        <f t="shared" si="383"/>
        <v>41871.992928240739</v>
      </c>
    </row>
    <row r="4048" spans="1:21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78"/>
        <v>8.2142857142857142E-2</v>
      </c>
      <c r="P4048" s="6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>
        <v>1</v>
      </c>
      <c r="T4048" s="11">
        <f t="shared" si="382"/>
        <v>41904.442245370366</v>
      </c>
      <c r="U4048" s="11">
        <f t="shared" si="383"/>
        <v>41934.442245370366</v>
      </c>
    </row>
    <row r="4049" spans="1:21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78"/>
        <v>2.1999999999999999E-2</v>
      </c>
      <c r="P4049" s="6">
        <f t="shared" si="379"/>
        <v>27.5</v>
      </c>
      <c r="Q4049" t="str">
        <f t="shared" si="380"/>
        <v>theater</v>
      </c>
      <c r="R4049" t="str">
        <f t="shared" si="381"/>
        <v>plays</v>
      </c>
      <c r="S4049">
        <v>1</v>
      </c>
      <c r="T4049" s="11">
        <f t="shared" si="382"/>
        <v>41990.814155092587</v>
      </c>
      <c r="U4049" s="11">
        <f t="shared" si="383"/>
        <v>42014.833333333336</v>
      </c>
    </row>
    <row r="4050" spans="1:21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78"/>
        <v>0.17652941176470588</v>
      </c>
      <c r="P4050" s="6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>
        <v>1</v>
      </c>
      <c r="T4050" s="11">
        <f t="shared" si="382"/>
        <v>42436.300775462958</v>
      </c>
      <c r="U4050" s="11">
        <f t="shared" si="383"/>
        <v>42471.259108796294</v>
      </c>
    </row>
    <row r="4051" spans="1:21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78"/>
        <v>8.0000000000000004E-4</v>
      </c>
      <c r="P4051" s="6">
        <f t="shared" si="379"/>
        <v>16</v>
      </c>
      <c r="Q4051" t="str">
        <f t="shared" si="380"/>
        <v>theater</v>
      </c>
      <c r="R4051" t="str">
        <f t="shared" si="381"/>
        <v>plays</v>
      </c>
      <c r="S4051">
        <v>1</v>
      </c>
      <c r="T4051" s="11">
        <f t="shared" si="382"/>
        <v>42169.750173611108</v>
      </c>
      <c r="U4051" s="11">
        <f t="shared" si="383"/>
        <v>42199.750173611108</v>
      </c>
    </row>
    <row r="4052" spans="1:21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78"/>
        <v>6.6666666666666664E-4</v>
      </c>
      <c r="P4052" s="6">
        <f t="shared" si="379"/>
        <v>1</v>
      </c>
      <c r="Q4052" t="str">
        <f t="shared" si="380"/>
        <v>theater</v>
      </c>
      <c r="R4052" t="str">
        <f t="shared" si="381"/>
        <v>plays</v>
      </c>
      <c r="S4052">
        <v>1</v>
      </c>
      <c r="T4052" s="11">
        <f t="shared" si="382"/>
        <v>41905.428136574068</v>
      </c>
      <c r="U4052" s="11">
        <f t="shared" si="383"/>
        <v>41935.428136574068</v>
      </c>
    </row>
    <row r="4053" spans="1:21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78"/>
        <v>0</v>
      </c>
      <c r="P4053" s="6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>
        <v>1</v>
      </c>
      <c r="T4053" s="11">
        <f t="shared" si="382"/>
        <v>41761.601817129631</v>
      </c>
      <c r="U4053" s="11">
        <f t="shared" si="383"/>
        <v>41768.078472222223</v>
      </c>
    </row>
    <row r="4054" spans="1:21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78"/>
        <v>0.37533333333333335</v>
      </c>
      <c r="P4054" s="6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>
        <v>1</v>
      </c>
      <c r="T4054" s="11">
        <f t="shared" si="382"/>
        <v>41865.670324074068</v>
      </c>
      <c r="U4054" s="11">
        <f t="shared" si="383"/>
        <v>41925.670324074068</v>
      </c>
    </row>
    <row r="4055" spans="1:21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78"/>
        <v>0.22</v>
      </c>
      <c r="P4055" s="6">
        <f t="shared" si="379"/>
        <v>55</v>
      </c>
      <c r="Q4055" t="str">
        <f t="shared" si="380"/>
        <v>theater</v>
      </c>
      <c r="R4055" t="str">
        <f t="shared" si="381"/>
        <v>plays</v>
      </c>
      <c r="S4055">
        <v>1</v>
      </c>
      <c r="T4055" s="11">
        <f t="shared" si="382"/>
        <v>41928.481805555552</v>
      </c>
      <c r="U4055" s="11">
        <f t="shared" si="383"/>
        <v>41958.624999999993</v>
      </c>
    </row>
    <row r="4056" spans="1:21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78"/>
        <v>0</v>
      </c>
      <c r="P4056" s="6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>
        <v>1</v>
      </c>
      <c r="T4056" s="11">
        <f t="shared" si="382"/>
        <v>42613.632928240739</v>
      </c>
      <c r="U4056" s="11">
        <f t="shared" si="383"/>
        <v>42643.958333333336</v>
      </c>
    </row>
    <row r="4057" spans="1:21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78"/>
        <v>0.1762</v>
      </c>
      <c r="P4057" s="6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>
        <v>1</v>
      </c>
      <c r="T4057" s="11">
        <f t="shared" si="382"/>
        <v>41779.44017361111</v>
      </c>
      <c r="U4057" s="11">
        <f t="shared" si="383"/>
        <v>41809.44017361111</v>
      </c>
    </row>
    <row r="4058" spans="1:21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78"/>
        <v>0.53</v>
      </c>
      <c r="P4058" s="6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>
        <v>1</v>
      </c>
      <c r="T4058" s="11">
        <f t="shared" si="382"/>
        <v>42534.724988425929</v>
      </c>
      <c r="U4058" s="11">
        <f t="shared" si="383"/>
        <v>42554.624305555553</v>
      </c>
    </row>
    <row r="4059" spans="1:21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78"/>
        <v>0.22142857142857142</v>
      </c>
      <c r="P4059" s="6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>
        <v>1</v>
      </c>
      <c r="T4059" s="11">
        <f t="shared" si="382"/>
        <v>42310.760185185187</v>
      </c>
      <c r="U4059" s="11">
        <f t="shared" si="383"/>
        <v>42333.749999999993</v>
      </c>
    </row>
    <row r="4060" spans="1:21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78"/>
        <v>2.5333333333333333E-2</v>
      </c>
      <c r="P4060" s="6">
        <f t="shared" si="379"/>
        <v>23.75</v>
      </c>
      <c r="Q4060" t="str">
        <f t="shared" si="380"/>
        <v>theater</v>
      </c>
      <c r="R4060" t="str">
        <f t="shared" si="381"/>
        <v>plays</v>
      </c>
      <c r="S4060">
        <v>1</v>
      </c>
      <c r="T4060" s="11">
        <f t="shared" si="382"/>
        <v>42445.852361111109</v>
      </c>
      <c r="U4060" s="11">
        <f t="shared" si="383"/>
        <v>42460.957638888889</v>
      </c>
    </row>
    <row r="4061" spans="1:21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78"/>
        <v>2.5000000000000001E-2</v>
      </c>
      <c r="P4061" s="6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>
        <v>1</v>
      </c>
      <c r="T4061" s="11">
        <f t="shared" si="382"/>
        <v>41866.432314814811</v>
      </c>
      <c r="U4061" s="11">
        <f t="shared" si="383"/>
        <v>41897.916666666664</v>
      </c>
    </row>
    <row r="4062" spans="1:21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78"/>
        <v>2.8500000000000001E-2</v>
      </c>
      <c r="P4062" s="6">
        <f t="shared" si="379"/>
        <v>57</v>
      </c>
      <c r="Q4062" t="str">
        <f t="shared" si="380"/>
        <v>theater</v>
      </c>
      <c r="R4062" t="str">
        <f t="shared" si="381"/>
        <v>plays</v>
      </c>
      <c r="S4062">
        <v>1</v>
      </c>
      <c r="T4062" s="11">
        <f t="shared" si="382"/>
        <v>41779.486759259256</v>
      </c>
      <c r="U4062" s="11">
        <f t="shared" si="383"/>
        <v>41813.458333333328</v>
      </c>
    </row>
    <row r="4063" spans="1:21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78"/>
        <v>0</v>
      </c>
      <c r="P4063" s="6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>
        <v>1</v>
      </c>
      <c r="T4063" s="11">
        <f t="shared" si="382"/>
        <v>42420.933136574073</v>
      </c>
      <c r="U4063" s="11">
        <f t="shared" si="383"/>
        <v>42480.891469907401</v>
      </c>
    </row>
    <row r="4064" spans="1:21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78"/>
        <v>2.4500000000000001E-2</v>
      </c>
      <c r="P4064" s="6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>
        <v>1</v>
      </c>
      <c r="T4064" s="11">
        <f t="shared" si="382"/>
        <v>42523.530879629623</v>
      </c>
      <c r="U4064" s="11">
        <f t="shared" si="383"/>
        <v>42553.530879629623</v>
      </c>
    </row>
    <row r="4065" spans="1:21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78"/>
        <v>1.4210526315789474E-2</v>
      </c>
      <c r="P4065" s="6">
        <f t="shared" si="379"/>
        <v>15</v>
      </c>
      <c r="Q4065" t="str">
        <f t="shared" si="380"/>
        <v>theater</v>
      </c>
      <c r="R4065" t="str">
        <f t="shared" si="381"/>
        <v>plays</v>
      </c>
      <c r="S4065">
        <v>1</v>
      </c>
      <c r="T4065" s="11">
        <f t="shared" si="382"/>
        <v>41787.473194444443</v>
      </c>
      <c r="U4065" s="11">
        <f t="shared" si="383"/>
        <v>41817.473194444443</v>
      </c>
    </row>
    <row r="4066" spans="1:21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78"/>
        <v>0.1925</v>
      </c>
      <c r="P4066" s="6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>
        <v>1</v>
      </c>
      <c r="T4066" s="11">
        <f t="shared" si="382"/>
        <v>42093.379930555551</v>
      </c>
      <c r="U4066" s="11">
        <f t="shared" si="383"/>
        <v>42123.379930555551</v>
      </c>
    </row>
    <row r="4067" spans="1:21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78"/>
        <v>6.7499999999999999E-3</v>
      </c>
      <c r="P4067" s="6">
        <f t="shared" si="379"/>
        <v>6.75</v>
      </c>
      <c r="Q4067" t="str">
        <f t="shared" si="380"/>
        <v>theater</v>
      </c>
      <c r="R4067" t="str">
        <f t="shared" si="381"/>
        <v>plays</v>
      </c>
      <c r="S4067">
        <v>1</v>
      </c>
      <c r="T4067" s="11">
        <f t="shared" si="382"/>
        <v>41833.74318287037</v>
      </c>
      <c r="U4067" s="11">
        <f t="shared" si="383"/>
        <v>41863.74318287037</v>
      </c>
    </row>
    <row r="4068" spans="1:21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78"/>
        <v>1.6666666666666668E-3</v>
      </c>
      <c r="P4068" s="6">
        <f t="shared" si="379"/>
        <v>25</v>
      </c>
      <c r="Q4068" t="str">
        <f t="shared" si="380"/>
        <v>theater</v>
      </c>
      <c r="R4068" t="str">
        <f t="shared" si="381"/>
        <v>plays</v>
      </c>
      <c r="S4068">
        <v>1</v>
      </c>
      <c r="T4068" s="11">
        <f t="shared" si="382"/>
        <v>42478.830879629626</v>
      </c>
      <c r="U4068" s="11">
        <f t="shared" si="383"/>
        <v>42508.830879629626</v>
      </c>
    </row>
    <row r="4069" spans="1:21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78"/>
        <v>0.60899999999999999</v>
      </c>
      <c r="P4069" s="6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>
        <v>1</v>
      </c>
      <c r="T4069" s="11">
        <f t="shared" si="382"/>
        <v>42234.909143518518</v>
      </c>
      <c r="U4069" s="11">
        <f t="shared" si="383"/>
        <v>42274.909143518518</v>
      </c>
    </row>
    <row r="4070" spans="1:21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78"/>
        <v>0.01</v>
      </c>
      <c r="P4070" s="6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>
        <v>1</v>
      </c>
      <c r="T4070" s="11">
        <f t="shared" si="382"/>
        <v>42718.755266203698</v>
      </c>
      <c r="U4070" s="11">
        <f t="shared" si="383"/>
        <v>42748.753472222219</v>
      </c>
    </row>
    <row r="4071" spans="1:21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78"/>
        <v>0.34399999999999997</v>
      </c>
      <c r="P4071" s="6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>
        <v>1</v>
      </c>
      <c r="T4071" s="11">
        <f t="shared" si="382"/>
        <v>42022.453194444439</v>
      </c>
      <c r="U4071" s="11">
        <f t="shared" si="383"/>
        <v>42063.291666666664</v>
      </c>
    </row>
    <row r="4072" spans="1:21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78"/>
        <v>0.16500000000000001</v>
      </c>
      <c r="P4072" s="6">
        <f t="shared" si="379"/>
        <v>27.5</v>
      </c>
      <c r="Q4072" t="str">
        <f t="shared" si="380"/>
        <v>theater</v>
      </c>
      <c r="R4072" t="str">
        <f t="shared" si="381"/>
        <v>plays</v>
      </c>
      <c r="S4072">
        <v>1</v>
      </c>
      <c r="T4072" s="11">
        <f t="shared" si="382"/>
        <v>42031.458564814813</v>
      </c>
      <c r="U4072" s="11">
        <f t="shared" si="383"/>
        <v>42063.916666666664</v>
      </c>
    </row>
    <row r="4073" spans="1:21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78"/>
        <v>0</v>
      </c>
      <c r="P4073" s="6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>
        <v>1</v>
      </c>
      <c r="T4073" s="11">
        <f t="shared" si="382"/>
        <v>42700.59642361111</v>
      </c>
      <c r="U4073" s="11">
        <f t="shared" si="383"/>
        <v>42730.59642361111</v>
      </c>
    </row>
    <row r="4074" spans="1:21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78"/>
        <v>4.0000000000000001E-3</v>
      </c>
      <c r="P4074" s="6">
        <f t="shared" si="379"/>
        <v>2</v>
      </c>
      <c r="Q4074" t="str">
        <f t="shared" si="380"/>
        <v>theater</v>
      </c>
      <c r="R4074" t="str">
        <f t="shared" si="381"/>
        <v>plays</v>
      </c>
      <c r="S4074">
        <v>1</v>
      </c>
      <c r="T4074" s="11">
        <f t="shared" si="382"/>
        <v>41812.566099537034</v>
      </c>
      <c r="U4074" s="11">
        <f t="shared" si="383"/>
        <v>41872.566099537034</v>
      </c>
    </row>
    <row r="4075" spans="1:21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78"/>
        <v>1.0571428571428572E-2</v>
      </c>
      <c r="P4075" s="6">
        <f t="shared" si="379"/>
        <v>18.5</v>
      </c>
      <c r="Q4075" t="str">
        <f t="shared" si="380"/>
        <v>theater</v>
      </c>
      <c r="R4075" t="str">
        <f t="shared" si="381"/>
        <v>plays</v>
      </c>
      <c r="S4075">
        <v>1</v>
      </c>
      <c r="T4075" s="11">
        <f t="shared" si="382"/>
        <v>42078.136875000004</v>
      </c>
      <c r="U4075" s="11">
        <f t="shared" si="383"/>
        <v>42132.958333333336</v>
      </c>
    </row>
    <row r="4076" spans="1:21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78"/>
        <v>0.26727272727272727</v>
      </c>
      <c r="P4076" s="6">
        <f t="shared" si="379"/>
        <v>35</v>
      </c>
      <c r="Q4076" t="str">
        <f t="shared" si="380"/>
        <v>theater</v>
      </c>
      <c r="R4076" t="str">
        <f t="shared" si="381"/>
        <v>plays</v>
      </c>
      <c r="S4076">
        <v>1</v>
      </c>
      <c r="T4076" s="11">
        <f t="shared" si="382"/>
        <v>42283.344618055555</v>
      </c>
      <c r="U4076" s="11">
        <f t="shared" si="383"/>
        <v>42313.386284722219</v>
      </c>
    </row>
    <row r="4077" spans="1:21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78"/>
        <v>0.28799999999999998</v>
      </c>
      <c r="P4077" s="6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>
        <v>1</v>
      </c>
      <c r="T4077" s="11">
        <f t="shared" si="382"/>
        <v>41778.837604166663</v>
      </c>
      <c r="U4077" s="11">
        <f t="shared" si="383"/>
        <v>41820.519444444442</v>
      </c>
    </row>
    <row r="4078" spans="1:21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78"/>
        <v>0</v>
      </c>
      <c r="P4078" s="6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>
        <v>1</v>
      </c>
      <c r="T4078" s="11">
        <f t="shared" si="382"/>
        <v>41905.587372685186</v>
      </c>
      <c r="U4078" s="11">
        <f t="shared" si="383"/>
        <v>41933.618749999994</v>
      </c>
    </row>
    <row r="4079" spans="1:21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78"/>
        <v>8.8999999999999996E-2</v>
      </c>
      <c r="P4079" s="6">
        <f t="shared" si="379"/>
        <v>222.5</v>
      </c>
      <c r="Q4079" t="str">
        <f t="shared" si="380"/>
        <v>theater</v>
      </c>
      <c r="R4079" t="str">
        <f t="shared" si="381"/>
        <v>plays</v>
      </c>
      <c r="S4079">
        <v>1</v>
      </c>
      <c r="T4079" s="11">
        <f t="shared" si="382"/>
        <v>42695.502245370364</v>
      </c>
      <c r="U4079" s="11">
        <f t="shared" si="383"/>
        <v>42725.502245370364</v>
      </c>
    </row>
    <row r="4080" spans="1:21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78"/>
        <v>0</v>
      </c>
      <c r="P4080" s="6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>
        <v>1</v>
      </c>
      <c r="T4080" s="11">
        <f t="shared" si="382"/>
        <v>42732.579189814809</v>
      </c>
      <c r="U4080" s="11">
        <f t="shared" si="383"/>
        <v>42762.579189814809</v>
      </c>
    </row>
    <row r="4081" spans="1:21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78"/>
        <v>1.6666666666666668E-3</v>
      </c>
      <c r="P4081" s="6">
        <f t="shared" si="379"/>
        <v>5</v>
      </c>
      <c r="Q4081" t="str">
        <f t="shared" si="380"/>
        <v>theater</v>
      </c>
      <c r="R4081" t="str">
        <f t="shared" si="381"/>
        <v>plays</v>
      </c>
      <c r="S4081">
        <v>1</v>
      </c>
      <c r="T4081" s="11">
        <f t="shared" si="382"/>
        <v>42510.730567129627</v>
      </c>
      <c r="U4081" s="11">
        <f t="shared" si="383"/>
        <v>42540.730567129627</v>
      </c>
    </row>
    <row r="4082" spans="1:21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78"/>
        <v>0</v>
      </c>
      <c r="P4082" s="6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>
        <v>1</v>
      </c>
      <c r="T4082" s="11">
        <f t="shared" si="382"/>
        <v>42511.489768518521</v>
      </c>
      <c r="U4082" s="11">
        <f t="shared" si="383"/>
        <v>42535.57916666667</v>
      </c>
    </row>
    <row r="4083" spans="1:21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78"/>
        <v>0.15737410071942445</v>
      </c>
      <c r="P4083" s="6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>
        <v>1</v>
      </c>
      <c r="T4083" s="11">
        <f t="shared" si="382"/>
        <v>42041.372974537029</v>
      </c>
      <c r="U4083" s="11">
        <f t="shared" si="383"/>
        <v>42071.331307870372</v>
      </c>
    </row>
    <row r="4084" spans="1:21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78"/>
        <v>0.02</v>
      </c>
      <c r="P4084" s="6">
        <f t="shared" si="379"/>
        <v>1.5</v>
      </c>
      <c r="Q4084" t="str">
        <f t="shared" si="380"/>
        <v>theater</v>
      </c>
      <c r="R4084" t="str">
        <f t="shared" si="381"/>
        <v>plays</v>
      </c>
      <c r="S4084">
        <v>1</v>
      </c>
      <c r="T4084" s="11">
        <f t="shared" si="382"/>
        <v>42306.980937499997</v>
      </c>
      <c r="U4084" s="11">
        <f t="shared" si="383"/>
        <v>42322.749999999993</v>
      </c>
    </row>
    <row r="4085" spans="1:21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78"/>
        <v>0.21685714285714286</v>
      </c>
      <c r="P4085" s="6">
        <f t="shared" si="379"/>
        <v>126.5</v>
      </c>
      <c r="Q4085" t="str">
        <f t="shared" si="380"/>
        <v>theater</v>
      </c>
      <c r="R4085" t="str">
        <f t="shared" si="381"/>
        <v>plays</v>
      </c>
      <c r="S4085">
        <v>1</v>
      </c>
      <c r="T4085" s="11">
        <f t="shared" si="382"/>
        <v>42353.553425925922</v>
      </c>
      <c r="U4085" s="11">
        <f t="shared" si="383"/>
        <v>42383.553425925922</v>
      </c>
    </row>
    <row r="4086" spans="1:21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78"/>
        <v>3.3333333333333335E-3</v>
      </c>
      <c r="P4086" s="6">
        <f t="shared" si="379"/>
        <v>10</v>
      </c>
      <c r="Q4086" t="str">
        <f t="shared" si="380"/>
        <v>theater</v>
      </c>
      <c r="R4086" t="str">
        <f t="shared" si="381"/>
        <v>plays</v>
      </c>
      <c r="S4086">
        <v>1</v>
      </c>
      <c r="T4086" s="11">
        <f t="shared" si="382"/>
        <v>42622.228078703702</v>
      </c>
      <c r="U4086" s="11">
        <f t="shared" si="383"/>
        <v>42652.228078703702</v>
      </c>
    </row>
    <row r="4087" spans="1:21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78"/>
        <v>2.8571428571428571E-3</v>
      </c>
      <c r="P4087" s="6">
        <f t="shared" si="379"/>
        <v>10</v>
      </c>
      <c r="Q4087" t="str">
        <f t="shared" si="380"/>
        <v>theater</v>
      </c>
      <c r="R4087" t="str">
        <f t="shared" si="381"/>
        <v>plays</v>
      </c>
      <c r="S4087">
        <v>1</v>
      </c>
      <c r="T4087" s="11">
        <f t="shared" si="382"/>
        <v>42058.395543981482</v>
      </c>
      <c r="U4087" s="11">
        <f t="shared" si="383"/>
        <v>42086.957638888889</v>
      </c>
    </row>
    <row r="4088" spans="1:21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78"/>
        <v>4.7E-2</v>
      </c>
      <c r="P4088" s="6">
        <f t="shared" si="379"/>
        <v>9.4</v>
      </c>
      <c r="Q4088" t="str">
        <f t="shared" si="380"/>
        <v>theater</v>
      </c>
      <c r="R4088" t="str">
        <f t="shared" si="381"/>
        <v>plays</v>
      </c>
      <c r="S4088">
        <v>1</v>
      </c>
      <c r="T4088" s="11">
        <f t="shared" si="382"/>
        <v>42304.732627314814</v>
      </c>
      <c r="U4088" s="11">
        <f t="shared" si="383"/>
        <v>42328.958333333336</v>
      </c>
    </row>
    <row r="4089" spans="1:21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78"/>
        <v>0</v>
      </c>
      <c r="P4089" s="6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>
        <v>1</v>
      </c>
      <c r="T4089" s="11">
        <f t="shared" si="382"/>
        <v>42538.53456018518</v>
      </c>
      <c r="U4089" s="11">
        <f t="shared" si="383"/>
        <v>42568.53456018518</v>
      </c>
    </row>
    <row r="4090" spans="1:21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78"/>
        <v>0.108</v>
      </c>
      <c r="P4090" s="6">
        <f t="shared" si="379"/>
        <v>72</v>
      </c>
      <c r="Q4090" t="str">
        <f t="shared" si="380"/>
        <v>theater</v>
      </c>
      <c r="R4090" t="str">
        <f t="shared" si="381"/>
        <v>plays</v>
      </c>
      <c r="S4090">
        <v>1</v>
      </c>
      <c r="T4090" s="11">
        <f t="shared" si="382"/>
        <v>41990.40421296296</v>
      </c>
      <c r="U4090" s="11">
        <f t="shared" si="383"/>
        <v>42020.226388888892</v>
      </c>
    </row>
    <row r="4091" spans="1:21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78"/>
        <v>4.8000000000000001E-2</v>
      </c>
      <c r="P4091" s="6">
        <f t="shared" si="379"/>
        <v>30</v>
      </c>
      <c r="Q4091" t="str">
        <f t="shared" si="380"/>
        <v>theater</v>
      </c>
      <c r="R4091" t="str">
        <f t="shared" si="381"/>
        <v>plays</v>
      </c>
      <c r="S4091">
        <v>1</v>
      </c>
      <c r="T4091" s="11">
        <f t="shared" si="382"/>
        <v>42122.524166666662</v>
      </c>
      <c r="U4091" s="11">
        <f t="shared" si="383"/>
        <v>42155.524305555555</v>
      </c>
    </row>
    <row r="4092" spans="1:21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78"/>
        <v>3.2000000000000001E-2</v>
      </c>
      <c r="P4092" s="6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>
        <v>1</v>
      </c>
      <c r="T4092" s="11">
        <f t="shared" si="382"/>
        <v>42209.464548611104</v>
      </c>
      <c r="U4092" s="11">
        <f t="shared" si="383"/>
        <v>42223.416666666664</v>
      </c>
    </row>
    <row r="4093" spans="1:21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78"/>
        <v>0.1275</v>
      </c>
      <c r="P4093" s="6">
        <f t="shared" si="379"/>
        <v>25.5</v>
      </c>
      <c r="Q4093" t="str">
        <f t="shared" si="380"/>
        <v>theater</v>
      </c>
      <c r="R4093" t="str">
        <f t="shared" si="381"/>
        <v>plays</v>
      </c>
      <c r="S4093">
        <v>1</v>
      </c>
      <c r="T4093" s="11">
        <f t="shared" si="382"/>
        <v>41990.298043981478</v>
      </c>
      <c r="U4093" s="11">
        <f t="shared" si="383"/>
        <v>42020.298043981478</v>
      </c>
    </row>
    <row r="4094" spans="1:21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78"/>
        <v>1.8181818181818181E-4</v>
      </c>
      <c r="P4094" s="6">
        <f t="shared" si="379"/>
        <v>20</v>
      </c>
      <c r="Q4094" t="str">
        <f t="shared" si="380"/>
        <v>theater</v>
      </c>
      <c r="R4094" t="str">
        <f t="shared" si="381"/>
        <v>plays</v>
      </c>
      <c r="S4094">
        <v>1</v>
      </c>
      <c r="T4094" s="11">
        <f t="shared" si="382"/>
        <v>42038.986655092587</v>
      </c>
      <c r="U4094" s="11">
        <f t="shared" si="383"/>
        <v>42098.94498842593</v>
      </c>
    </row>
    <row r="4095" spans="1:21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78"/>
        <v>2.4E-2</v>
      </c>
      <c r="P4095" s="6">
        <f t="shared" si="379"/>
        <v>15</v>
      </c>
      <c r="Q4095" t="str">
        <f t="shared" si="380"/>
        <v>theater</v>
      </c>
      <c r="R4095" t="str">
        <f t="shared" si="381"/>
        <v>plays</v>
      </c>
      <c r="S4095">
        <v>1</v>
      </c>
      <c r="T4095" s="11">
        <f t="shared" si="382"/>
        <v>42178.607557870368</v>
      </c>
      <c r="U4095" s="11">
        <f t="shared" si="383"/>
        <v>42238.607557870368</v>
      </c>
    </row>
    <row r="4096" spans="1:21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78"/>
        <v>0.36499999999999999</v>
      </c>
      <c r="P4096" s="6">
        <f t="shared" si="379"/>
        <v>91.25</v>
      </c>
      <c r="Q4096" t="str">
        <f t="shared" si="380"/>
        <v>theater</v>
      </c>
      <c r="R4096" t="str">
        <f t="shared" si="381"/>
        <v>plays</v>
      </c>
      <c r="S4096">
        <v>1</v>
      </c>
      <c r="T4096" s="11">
        <f t="shared" si="382"/>
        <v>41889.878472222219</v>
      </c>
      <c r="U4096" s="11">
        <f t="shared" si="383"/>
        <v>41933.999305555553</v>
      </c>
    </row>
    <row r="4097" spans="1:21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78"/>
        <v>2.6666666666666668E-2</v>
      </c>
      <c r="P4097" s="6">
        <f t="shared" si="379"/>
        <v>800</v>
      </c>
      <c r="Q4097" t="str">
        <f t="shared" si="380"/>
        <v>theater</v>
      </c>
      <c r="R4097" t="str">
        <f t="shared" si="381"/>
        <v>plays</v>
      </c>
      <c r="S4097">
        <v>1</v>
      </c>
      <c r="T4097" s="11">
        <f t="shared" si="382"/>
        <v>42692.823495370372</v>
      </c>
      <c r="U4097" s="11">
        <f t="shared" si="383"/>
        <v>42722.823495370372</v>
      </c>
    </row>
    <row r="4098" spans="1:21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78"/>
        <v>0.11428571428571428</v>
      </c>
      <c r="P4098" s="6">
        <f t="shared" si="379"/>
        <v>80</v>
      </c>
      <c r="Q4098" t="str">
        <f t="shared" si="380"/>
        <v>theater</v>
      </c>
      <c r="R4098" t="str">
        <f t="shared" si="381"/>
        <v>plays</v>
      </c>
      <c r="S4098">
        <v>1</v>
      </c>
      <c r="T4098" s="11">
        <f t="shared" si="382"/>
        <v>42750.321979166663</v>
      </c>
      <c r="U4098" s="11">
        <f t="shared" si="383"/>
        <v>42794.160416666658</v>
      </c>
    </row>
    <row r="4099" spans="1:21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84">E4099/D4099</f>
        <v>0</v>
      </c>
      <c r="P4099" s="6" t="e">
        <f t="shared" ref="P4099:P4115" si="385">E4099/L4099</f>
        <v>#DIV/0!</v>
      </c>
      <c r="Q4099" t="str">
        <f t="shared" ref="Q4099:Q4115" si="386">LEFT(N4099,FIND("/",N4099)-1)</f>
        <v>theater</v>
      </c>
      <c r="R4099" t="str">
        <f t="shared" ref="R4099:R4115" si="387">RIGHT(N4099,LEN(N4099)-FIND("/",N4099))</f>
        <v>plays</v>
      </c>
      <c r="S4099">
        <v>1</v>
      </c>
      <c r="T4099" s="11">
        <f t="shared" ref="T4099:T4115" si="388">(((J4099/60)/60)/24)+DATE(1970,1,1)+(-5/24)</f>
        <v>42344.616168981483</v>
      </c>
      <c r="U4099" s="11">
        <f t="shared" ref="U4099:U4115" si="389">(((I4099/60)/60)/24)+DATE(1970,1,1)+(-5/24)</f>
        <v>42400.788194444445</v>
      </c>
    </row>
    <row r="4100" spans="1:21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4"/>
        <v>0</v>
      </c>
      <c r="P4100" s="6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>
        <v>1</v>
      </c>
      <c r="T4100" s="11">
        <f t="shared" si="388"/>
        <v>42495.51385416666</v>
      </c>
      <c r="U4100" s="11">
        <f t="shared" si="389"/>
        <v>42525.51385416666</v>
      </c>
    </row>
    <row r="4101" spans="1:21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4"/>
        <v>1.1111111111111112E-2</v>
      </c>
      <c r="P4101" s="6">
        <f t="shared" si="385"/>
        <v>50</v>
      </c>
      <c r="Q4101" t="str">
        <f t="shared" si="386"/>
        <v>theater</v>
      </c>
      <c r="R4101" t="str">
        <f t="shared" si="387"/>
        <v>plays</v>
      </c>
      <c r="S4101">
        <v>1</v>
      </c>
      <c r="T4101" s="11">
        <f t="shared" si="388"/>
        <v>42570.642048611109</v>
      </c>
      <c r="U4101" s="11">
        <f t="shared" si="389"/>
        <v>42615.642048611109</v>
      </c>
    </row>
    <row r="4102" spans="1:21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4"/>
        <v>0</v>
      </c>
      <c r="P4102" s="6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>
        <v>1</v>
      </c>
      <c r="T4102" s="11">
        <f t="shared" si="388"/>
        <v>41926.916550925926</v>
      </c>
      <c r="U4102" s="11">
        <f t="shared" si="389"/>
        <v>41936.916550925926</v>
      </c>
    </row>
    <row r="4103" spans="1:21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4"/>
        <v>0</v>
      </c>
      <c r="P4103" s="6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>
        <v>1</v>
      </c>
      <c r="T4103" s="11">
        <f t="shared" si="388"/>
        <v>42730.695393518516</v>
      </c>
      <c r="U4103" s="11">
        <f t="shared" si="389"/>
        <v>42760.695393518516</v>
      </c>
    </row>
    <row r="4104" spans="1:21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4"/>
        <v>0.27400000000000002</v>
      </c>
      <c r="P4104" s="6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>
        <v>1</v>
      </c>
      <c r="T4104" s="11">
        <f t="shared" si="388"/>
        <v>42475.639733796292</v>
      </c>
      <c r="U4104" s="11">
        <f t="shared" si="389"/>
        <v>42505.639733796292</v>
      </c>
    </row>
    <row r="4105" spans="1:21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4"/>
        <v>0.1</v>
      </c>
      <c r="P4105" s="6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>
        <v>1</v>
      </c>
      <c r="T4105" s="11">
        <f t="shared" si="388"/>
        <v>42188.624606481484</v>
      </c>
      <c r="U4105" s="11">
        <f t="shared" si="389"/>
        <v>42242.563888888886</v>
      </c>
    </row>
    <row r="4106" spans="1:21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4"/>
        <v>0.21366666666666667</v>
      </c>
      <c r="P4106" s="6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>
        <v>1</v>
      </c>
      <c r="T4106" s="11">
        <f t="shared" si="388"/>
        <v>42640.069837962961</v>
      </c>
      <c r="U4106" s="11">
        <f t="shared" si="389"/>
        <v>42670.069837962961</v>
      </c>
    </row>
    <row r="4107" spans="1:21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4"/>
        <v>6.9696969696969702E-2</v>
      </c>
      <c r="P4107" s="6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>
        <v>1</v>
      </c>
      <c r="T4107" s="11">
        <f t="shared" si="388"/>
        <v>42696.802187499998</v>
      </c>
      <c r="U4107" s="11">
        <f t="shared" si="389"/>
        <v>42729.802187499998</v>
      </c>
    </row>
    <row r="4108" spans="1:21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4"/>
        <v>0.70599999999999996</v>
      </c>
      <c r="P4108" s="6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>
        <v>1</v>
      </c>
      <c r="T4108" s="11">
        <f t="shared" si="388"/>
        <v>42052.841041666667</v>
      </c>
      <c r="U4108" s="11">
        <f t="shared" si="389"/>
        <v>42095.833333333336</v>
      </c>
    </row>
    <row r="4109" spans="1:21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4"/>
        <v>2.0500000000000001E-2</v>
      </c>
      <c r="P4109" s="6">
        <f t="shared" si="385"/>
        <v>10.25</v>
      </c>
      <c r="Q4109" t="str">
        <f t="shared" si="386"/>
        <v>theater</v>
      </c>
      <c r="R4109" t="str">
        <f t="shared" si="387"/>
        <v>plays</v>
      </c>
      <c r="S4109">
        <v>1</v>
      </c>
      <c r="T4109" s="11">
        <f t="shared" si="388"/>
        <v>41883.708344907405</v>
      </c>
      <c r="U4109" s="11">
        <f t="shared" si="389"/>
        <v>41906.708344907405</v>
      </c>
    </row>
    <row r="4110" spans="1:21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4"/>
        <v>1.9666666666666666E-2</v>
      </c>
      <c r="P4110" s="6">
        <f t="shared" si="385"/>
        <v>59</v>
      </c>
      <c r="Q4110" t="str">
        <f t="shared" si="386"/>
        <v>theater</v>
      </c>
      <c r="R4110" t="str">
        <f t="shared" si="387"/>
        <v>plays</v>
      </c>
      <c r="S4110">
        <v>1</v>
      </c>
      <c r="T4110" s="11">
        <f t="shared" si="388"/>
        <v>42766.823344907411</v>
      </c>
      <c r="U4110" s="11">
        <f t="shared" si="389"/>
        <v>42796.999999999993</v>
      </c>
    </row>
    <row r="4111" spans="1:21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4"/>
        <v>0</v>
      </c>
      <c r="P4111" s="6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>
        <v>1</v>
      </c>
      <c r="T4111" s="11">
        <f t="shared" si="388"/>
        <v>42307.331064814811</v>
      </c>
      <c r="U4111" s="11">
        <f t="shared" si="389"/>
        <v>42337.372731481482</v>
      </c>
    </row>
    <row r="4112" spans="1:21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4"/>
        <v>0.28666666666666668</v>
      </c>
      <c r="P4112" s="6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>
        <v>1</v>
      </c>
      <c r="T4112" s="11">
        <f t="shared" si="388"/>
        <v>42512.418414351843</v>
      </c>
      <c r="U4112" s="11">
        <f t="shared" si="389"/>
        <v>42572.418414351843</v>
      </c>
    </row>
    <row r="4113" spans="1:21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4"/>
        <v>3.1333333333333331E-2</v>
      </c>
      <c r="P4113" s="6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>
        <v>1</v>
      </c>
      <c r="T4113" s="11">
        <f t="shared" si="388"/>
        <v>42028.927546296291</v>
      </c>
      <c r="U4113" s="11">
        <f t="shared" si="389"/>
        <v>42058.927546296291</v>
      </c>
    </row>
    <row r="4114" spans="1:21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4"/>
        <v>4.0000000000000002E-4</v>
      </c>
      <c r="P4114" s="6">
        <f t="shared" si="385"/>
        <v>1</v>
      </c>
      <c r="Q4114" t="str">
        <f t="shared" si="386"/>
        <v>theater</v>
      </c>
      <c r="R4114" t="str">
        <f t="shared" si="387"/>
        <v>plays</v>
      </c>
      <c r="S4114">
        <v>1</v>
      </c>
      <c r="T4114" s="11">
        <f t="shared" si="388"/>
        <v>42400.738263888888</v>
      </c>
      <c r="U4114" s="11">
        <f t="shared" si="389"/>
        <v>42427.791666666664</v>
      </c>
    </row>
    <row r="4115" spans="1:21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4"/>
        <v>2E-3</v>
      </c>
      <c r="P4115" s="6">
        <f t="shared" si="385"/>
        <v>1</v>
      </c>
      <c r="Q4115" t="str">
        <f t="shared" si="386"/>
        <v>theater</v>
      </c>
      <c r="R4115" t="str">
        <f t="shared" si="387"/>
        <v>plays</v>
      </c>
      <c r="S4115">
        <v>1</v>
      </c>
      <c r="T4115" s="11">
        <f t="shared" si="388"/>
        <v>42358.364849537036</v>
      </c>
      <c r="U4115" s="11">
        <f t="shared" si="389"/>
        <v>42377.06527777778</v>
      </c>
    </row>
  </sheetData>
  <conditionalFormatting sqref="F1:F1048576">
    <cfRule type="cellIs" dxfId="3" priority="2" operator="equal">
      <formula>"Cancelled"</formula>
    </cfRule>
    <cfRule type="cellIs" dxfId="2" priority="3" operator="equal">
      <formula>"Live"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O1:O1048576 P1:U1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4.4" x14ac:dyDescent="0.3"/>
  <cols>
    <col min="1" max="1" width="15.33203125" customWidth="1"/>
    <col min="2" max="2" width="15.5546875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customWidth="1"/>
    <col min="7" max="7" width="12" bestFit="1" customWidth="1"/>
    <col min="8" max="8" width="9.6640625" bestFit="1" customWidth="1"/>
    <col min="9" max="9" width="10.44140625" bestFit="1" customWidth="1"/>
    <col min="10" max="10" width="7.109375" customWidth="1"/>
    <col min="11" max="11" width="10.77734375" bestFit="1" customWidth="1"/>
  </cols>
  <sheetData>
    <row r="1" spans="1:6" x14ac:dyDescent="0.3">
      <c r="A1" s="7" t="s">
        <v>8223</v>
      </c>
      <c r="B1" t="s">
        <v>8344</v>
      </c>
    </row>
    <row r="3" spans="1:6" x14ac:dyDescent="0.3">
      <c r="A3" s="7" t="s">
        <v>8343</v>
      </c>
      <c r="B3" s="7" t="s">
        <v>8321</v>
      </c>
    </row>
    <row r="4" spans="1:6" x14ac:dyDescent="0.3">
      <c r="A4" s="7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8311</v>
      </c>
    </row>
    <row r="5" spans="1:6" x14ac:dyDescent="0.3">
      <c r="A5" s="8" t="s">
        <v>8312</v>
      </c>
      <c r="B5" s="10">
        <v>300</v>
      </c>
      <c r="C5" s="10">
        <v>180</v>
      </c>
      <c r="D5" s="10">
        <v>40</v>
      </c>
      <c r="E5" s="10"/>
      <c r="F5" s="10">
        <v>520</v>
      </c>
    </row>
    <row r="6" spans="1:6" x14ac:dyDescent="0.3">
      <c r="A6" s="8" t="s">
        <v>8313</v>
      </c>
      <c r="B6" s="10">
        <v>34</v>
      </c>
      <c r="C6" s="10">
        <v>140</v>
      </c>
      <c r="D6" s="10">
        <v>20</v>
      </c>
      <c r="E6" s="10">
        <v>6</v>
      </c>
      <c r="F6" s="10">
        <v>200</v>
      </c>
    </row>
    <row r="7" spans="1:6" x14ac:dyDescent="0.3">
      <c r="A7" s="8" t="s">
        <v>8319</v>
      </c>
      <c r="B7" s="10">
        <v>80</v>
      </c>
      <c r="C7" s="10">
        <v>140</v>
      </c>
      <c r="D7" s="10"/>
      <c r="E7" s="10"/>
      <c r="F7" s="10">
        <v>220</v>
      </c>
    </row>
    <row r="8" spans="1:6" x14ac:dyDescent="0.3">
      <c r="A8" s="8" t="s">
        <v>8314</v>
      </c>
      <c r="B8" s="10"/>
      <c r="C8" s="10"/>
      <c r="D8" s="10">
        <v>24</v>
      </c>
      <c r="E8" s="10"/>
      <c r="F8" s="10">
        <v>24</v>
      </c>
    </row>
    <row r="9" spans="1:6" x14ac:dyDescent="0.3">
      <c r="A9" s="8" t="s">
        <v>8315</v>
      </c>
      <c r="B9" s="10">
        <v>540</v>
      </c>
      <c r="C9" s="10">
        <v>120</v>
      </c>
      <c r="D9" s="10">
        <v>20</v>
      </c>
      <c r="E9" s="10">
        <v>20</v>
      </c>
      <c r="F9" s="10">
        <v>700</v>
      </c>
    </row>
    <row r="10" spans="1:6" x14ac:dyDescent="0.3">
      <c r="A10" s="8" t="s">
        <v>8320</v>
      </c>
      <c r="B10" s="10">
        <v>103</v>
      </c>
      <c r="C10" s="10">
        <v>117</v>
      </c>
      <c r="D10" s="10"/>
      <c r="E10" s="10"/>
      <c r="F10" s="10">
        <v>220</v>
      </c>
    </row>
    <row r="11" spans="1:6" x14ac:dyDescent="0.3">
      <c r="A11" s="8" t="s">
        <v>8316</v>
      </c>
      <c r="B11" s="10">
        <v>80</v>
      </c>
      <c r="C11" s="10">
        <v>127</v>
      </c>
      <c r="D11" s="10">
        <v>30</v>
      </c>
      <c r="E11" s="10"/>
      <c r="F11" s="10">
        <v>237</v>
      </c>
    </row>
    <row r="12" spans="1:6" x14ac:dyDescent="0.3">
      <c r="A12" s="8" t="s">
        <v>8317</v>
      </c>
      <c r="B12" s="10">
        <v>209</v>
      </c>
      <c r="C12" s="10">
        <v>213</v>
      </c>
      <c r="D12" s="10">
        <v>178</v>
      </c>
      <c r="E12" s="10"/>
      <c r="F12" s="10">
        <v>600</v>
      </c>
    </row>
    <row r="13" spans="1:6" x14ac:dyDescent="0.3">
      <c r="A13" s="8" t="s">
        <v>8318</v>
      </c>
      <c r="B13" s="10">
        <v>839</v>
      </c>
      <c r="C13" s="10">
        <v>493</v>
      </c>
      <c r="D13" s="10">
        <v>37</v>
      </c>
      <c r="E13" s="10">
        <v>24</v>
      </c>
      <c r="F13" s="10">
        <v>1393</v>
      </c>
    </row>
    <row r="14" spans="1:6" x14ac:dyDescent="0.3">
      <c r="A14" s="8" t="s">
        <v>8311</v>
      </c>
      <c r="B14" s="10">
        <v>2185</v>
      </c>
      <c r="C14" s="10">
        <v>1530</v>
      </c>
      <c r="D14" s="10">
        <v>349</v>
      </c>
      <c r="E14" s="10">
        <v>50</v>
      </c>
      <c r="F14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/>
  </sheetViews>
  <sheetFormatPr defaultRowHeight="14.4" x14ac:dyDescent="0.3"/>
  <cols>
    <col min="1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</cols>
  <sheetData>
    <row r="1" spans="1:6" x14ac:dyDescent="0.3">
      <c r="A1" s="7" t="s">
        <v>8223</v>
      </c>
      <c r="B1" t="s">
        <v>8344</v>
      </c>
    </row>
    <row r="2" spans="1:6" x14ac:dyDescent="0.3">
      <c r="A2" s="7" t="s">
        <v>8308</v>
      </c>
      <c r="B2" t="s">
        <v>8344</v>
      </c>
    </row>
    <row r="4" spans="1:6" x14ac:dyDescent="0.3">
      <c r="A4" s="7" t="s">
        <v>8343</v>
      </c>
      <c r="B4" s="7" t="s">
        <v>8321</v>
      </c>
    </row>
    <row r="5" spans="1:6" x14ac:dyDescent="0.3">
      <c r="A5" s="7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8311</v>
      </c>
    </row>
    <row r="6" spans="1:6" x14ac:dyDescent="0.3">
      <c r="A6" s="8" t="s">
        <v>8345</v>
      </c>
      <c r="B6" s="10"/>
      <c r="C6" s="10">
        <v>100</v>
      </c>
      <c r="D6" s="10"/>
      <c r="E6" s="10"/>
      <c r="F6" s="10">
        <v>100</v>
      </c>
    </row>
    <row r="7" spans="1:6" x14ac:dyDescent="0.3">
      <c r="A7" s="8" t="s">
        <v>8346</v>
      </c>
      <c r="B7" s="10"/>
      <c r="C7" s="10"/>
      <c r="D7" s="10">
        <v>20</v>
      </c>
      <c r="E7" s="10"/>
      <c r="F7" s="10">
        <v>20</v>
      </c>
    </row>
    <row r="8" spans="1:6" x14ac:dyDescent="0.3">
      <c r="A8" s="8" t="s">
        <v>8347</v>
      </c>
      <c r="B8" s="10"/>
      <c r="C8" s="10"/>
      <c r="D8" s="10">
        <v>24</v>
      </c>
      <c r="E8" s="10"/>
      <c r="F8" s="10">
        <v>24</v>
      </c>
    </row>
    <row r="9" spans="1:6" x14ac:dyDescent="0.3">
      <c r="A9" s="8" t="s">
        <v>8348</v>
      </c>
      <c r="B9" s="10"/>
      <c r="C9" s="10">
        <v>40</v>
      </c>
      <c r="D9" s="10"/>
      <c r="E9" s="10"/>
      <c r="F9" s="10">
        <v>40</v>
      </c>
    </row>
    <row r="10" spans="1:6" x14ac:dyDescent="0.3">
      <c r="A10" s="8" t="s">
        <v>8349</v>
      </c>
      <c r="B10" s="10">
        <v>40</v>
      </c>
      <c r="C10" s="10"/>
      <c r="D10" s="10"/>
      <c r="E10" s="10"/>
      <c r="F10" s="10">
        <v>40</v>
      </c>
    </row>
    <row r="11" spans="1:6" x14ac:dyDescent="0.3">
      <c r="A11" s="8" t="s">
        <v>8350</v>
      </c>
      <c r="B11" s="10">
        <v>180</v>
      </c>
      <c r="C11" s="10"/>
      <c r="D11" s="10"/>
      <c r="E11" s="10"/>
      <c r="F11" s="10">
        <v>180</v>
      </c>
    </row>
    <row r="12" spans="1:6" x14ac:dyDescent="0.3">
      <c r="A12" s="8" t="s">
        <v>8351</v>
      </c>
      <c r="B12" s="10"/>
      <c r="C12" s="10">
        <v>80</v>
      </c>
      <c r="D12" s="10"/>
      <c r="E12" s="10"/>
      <c r="F12" s="10">
        <v>80</v>
      </c>
    </row>
    <row r="13" spans="1:6" x14ac:dyDescent="0.3">
      <c r="A13" s="8" t="s">
        <v>8352</v>
      </c>
      <c r="B13" s="10">
        <v>40</v>
      </c>
      <c r="C13" s="10"/>
      <c r="D13" s="10"/>
      <c r="E13" s="10"/>
      <c r="F13" s="10">
        <v>40</v>
      </c>
    </row>
    <row r="14" spans="1:6" x14ac:dyDescent="0.3">
      <c r="A14" s="8" t="s">
        <v>8353</v>
      </c>
      <c r="B14" s="10"/>
      <c r="C14" s="10">
        <v>40</v>
      </c>
      <c r="D14" s="10"/>
      <c r="E14" s="10">
        <v>20</v>
      </c>
      <c r="F14" s="10">
        <v>60</v>
      </c>
    </row>
    <row r="15" spans="1:6" x14ac:dyDescent="0.3">
      <c r="A15" s="8" t="s">
        <v>8354</v>
      </c>
      <c r="B15" s="10"/>
      <c r="C15" s="10">
        <v>40</v>
      </c>
      <c r="D15" s="10"/>
      <c r="E15" s="10"/>
      <c r="F15" s="10">
        <v>40</v>
      </c>
    </row>
    <row r="16" spans="1:6" x14ac:dyDescent="0.3">
      <c r="A16" s="8" t="s">
        <v>8355</v>
      </c>
      <c r="B16" s="10"/>
      <c r="C16" s="10">
        <v>120</v>
      </c>
      <c r="D16" s="10">
        <v>20</v>
      </c>
      <c r="E16" s="10"/>
      <c r="F16" s="10">
        <v>140</v>
      </c>
    </row>
    <row r="17" spans="1:6" x14ac:dyDescent="0.3">
      <c r="A17" s="8" t="s">
        <v>8356</v>
      </c>
      <c r="B17" s="10"/>
      <c r="C17" s="10">
        <v>20</v>
      </c>
      <c r="D17" s="10"/>
      <c r="E17" s="10"/>
      <c r="F17" s="10">
        <v>20</v>
      </c>
    </row>
    <row r="18" spans="1:6" x14ac:dyDescent="0.3">
      <c r="A18" s="8" t="s">
        <v>8357</v>
      </c>
      <c r="B18" s="10">
        <v>140</v>
      </c>
      <c r="C18" s="10"/>
      <c r="D18" s="10"/>
      <c r="E18" s="10"/>
      <c r="F18" s="10">
        <v>140</v>
      </c>
    </row>
    <row r="19" spans="1:6" x14ac:dyDescent="0.3">
      <c r="A19" s="8" t="s">
        <v>8358</v>
      </c>
      <c r="B19" s="10">
        <v>140</v>
      </c>
      <c r="C19" s="10">
        <v>20</v>
      </c>
      <c r="D19" s="10"/>
      <c r="E19" s="10"/>
      <c r="F19" s="10">
        <v>160</v>
      </c>
    </row>
    <row r="20" spans="1:6" x14ac:dyDescent="0.3">
      <c r="A20" s="8" t="s">
        <v>8359</v>
      </c>
      <c r="B20" s="10"/>
      <c r="C20" s="10">
        <v>60</v>
      </c>
      <c r="D20" s="10"/>
      <c r="E20" s="10"/>
      <c r="F20" s="10">
        <v>60</v>
      </c>
    </row>
    <row r="21" spans="1:6" x14ac:dyDescent="0.3">
      <c r="A21" s="8" t="s">
        <v>8360</v>
      </c>
      <c r="B21" s="10">
        <v>9</v>
      </c>
      <c r="C21" s="10">
        <v>11</v>
      </c>
      <c r="D21" s="10"/>
      <c r="E21" s="10"/>
      <c r="F21" s="10">
        <v>20</v>
      </c>
    </row>
    <row r="22" spans="1:6" x14ac:dyDescent="0.3">
      <c r="A22" s="8" t="s">
        <v>8361</v>
      </c>
      <c r="B22" s="10">
        <v>20</v>
      </c>
      <c r="C22" s="10"/>
      <c r="D22" s="10"/>
      <c r="E22" s="10"/>
      <c r="F22" s="10">
        <v>20</v>
      </c>
    </row>
    <row r="23" spans="1:6" x14ac:dyDescent="0.3">
      <c r="A23" s="8" t="s">
        <v>8362</v>
      </c>
      <c r="B23" s="10"/>
      <c r="C23" s="10">
        <v>40</v>
      </c>
      <c r="D23" s="10"/>
      <c r="E23" s="10"/>
      <c r="F23" s="10">
        <v>40</v>
      </c>
    </row>
    <row r="24" spans="1:6" x14ac:dyDescent="0.3">
      <c r="A24" s="8" t="s">
        <v>8363</v>
      </c>
      <c r="B24" s="10">
        <v>60</v>
      </c>
      <c r="C24" s="10">
        <v>60</v>
      </c>
      <c r="D24" s="10">
        <v>20</v>
      </c>
      <c r="E24" s="10"/>
      <c r="F24" s="10">
        <v>140</v>
      </c>
    </row>
    <row r="25" spans="1:6" x14ac:dyDescent="0.3">
      <c r="A25" s="8" t="s">
        <v>8364</v>
      </c>
      <c r="B25" s="10"/>
      <c r="C25" s="10">
        <v>20</v>
      </c>
      <c r="D25" s="10"/>
      <c r="E25" s="10"/>
      <c r="F25" s="10">
        <v>20</v>
      </c>
    </row>
    <row r="26" spans="1:6" x14ac:dyDescent="0.3">
      <c r="A26" s="8" t="s">
        <v>8365</v>
      </c>
      <c r="B26" s="10">
        <v>60</v>
      </c>
      <c r="C26" s="10"/>
      <c r="D26" s="10"/>
      <c r="E26" s="10"/>
      <c r="F26" s="10">
        <v>60</v>
      </c>
    </row>
    <row r="27" spans="1:6" x14ac:dyDescent="0.3">
      <c r="A27" s="8" t="s">
        <v>8366</v>
      </c>
      <c r="B27" s="10"/>
      <c r="C27" s="10">
        <v>20</v>
      </c>
      <c r="D27" s="10"/>
      <c r="E27" s="10"/>
      <c r="F27" s="10">
        <v>20</v>
      </c>
    </row>
    <row r="28" spans="1:6" x14ac:dyDescent="0.3">
      <c r="A28" s="8" t="s">
        <v>8367</v>
      </c>
      <c r="B28" s="10">
        <v>103</v>
      </c>
      <c r="C28" s="10">
        <v>57</v>
      </c>
      <c r="D28" s="10"/>
      <c r="E28" s="10"/>
      <c r="F28" s="10">
        <v>160</v>
      </c>
    </row>
    <row r="29" spans="1:6" x14ac:dyDescent="0.3">
      <c r="A29" s="8" t="s">
        <v>8368</v>
      </c>
      <c r="B29" s="10"/>
      <c r="C29" s="10">
        <v>20</v>
      </c>
      <c r="D29" s="10"/>
      <c r="E29" s="10"/>
      <c r="F29" s="10">
        <v>20</v>
      </c>
    </row>
    <row r="30" spans="1:6" x14ac:dyDescent="0.3">
      <c r="A30" s="8" t="s">
        <v>8369</v>
      </c>
      <c r="B30" s="10">
        <v>694</v>
      </c>
      <c r="C30" s="10">
        <v>353</v>
      </c>
      <c r="D30" s="10"/>
      <c r="E30" s="10">
        <v>19</v>
      </c>
      <c r="F30" s="10">
        <v>1066</v>
      </c>
    </row>
    <row r="31" spans="1:6" x14ac:dyDescent="0.3">
      <c r="A31" s="8" t="s">
        <v>8370</v>
      </c>
      <c r="B31" s="10">
        <v>40</v>
      </c>
      <c r="C31" s="10"/>
      <c r="D31" s="10"/>
      <c r="E31" s="10"/>
      <c r="F31" s="10">
        <v>40</v>
      </c>
    </row>
    <row r="32" spans="1:6" x14ac:dyDescent="0.3">
      <c r="A32" s="8" t="s">
        <v>8371</v>
      </c>
      <c r="B32" s="10">
        <v>20</v>
      </c>
      <c r="C32" s="10"/>
      <c r="D32" s="10"/>
      <c r="E32" s="10"/>
      <c r="F32" s="10">
        <v>20</v>
      </c>
    </row>
    <row r="33" spans="1:6" x14ac:dyDescent="0.3">
      <c r="A33" s="8" t="s">
        <v>8372</v>
      </c>
      <c r="B33" s="10"/>
      <c r="C33" s="10">
        <v>20</v>
      </c>
      <c r="D33" s="10"/>
      <c r="E33" s="10"/>
      <c r="F33" s="10">
        <v>20</v>
      </c>
    </row>
    <row r="34" spans="1:6" x14ac:dyDescent="0.3">
      <c r="A34" s="8" t="s">
        <v>8373</v>
      </c>
      <c r="B34" s="10">
        <v>260</v>
      </c>
      <c r="C34" s="10"/>
      <c r="D34" s="10"/>
      <c r="E34" s="10"/>
      <c r="F34" s="10">
        <v>260</v>
      </c>
    </row>
    <row r="35" spans="1:6" x14ac:dyDescent="0.3">
      <c r="A35" s="8" t="s">
        <v>8374</v>
      </c>
      <c r="B35" s="10"/>
      <c r="C35" s="10"/>
      <c r="D35" s="10">
        <v>40</v>
      </c>
      <c r="E35" s="10"/>
      <c r="F35" s="10">
        <v>40</v>
      </c>
    </row>
    <row r="36" spans="1:6" x14ac:dyDescent="0.3">
      <c r="A36" s="8" t="s">
        <v>8375</v>
      </c>
      <c r="B36" s="10">
        <v>60</v>
      </c>
      <c r="C36" s="10"/>
      <c r="D36" s="10"/>
      <c r="E36" s="10"/>
      <c r="F36" s="10">
        <v>60</v>
      </c>
    </row>
    <row r="37" spans="1:6" x14ac:dyDescent="0.3">
      <c r="A37" s="8" t="s">
        <v>8376</v>
      </c>
      <c r="B37" s="10">
        <v>34</v>
      </c>
      <c r="C37" s="10"/>
      <c r="D37" s="10"/>
      <c r="E37" s="10">
        <v>6</v>
      </c>
      <c r="F37" s="10">
        <v>40</v>
      </c>
    </row>
    <row r="38" spans="1:6" x14ac:dyDescent="0.3">
      <c r="A38" s="8" t="s">
        <v>8377</v>
      </c>
      <c r="B38" s="10">
        <v>40</v>
      </c>
      <c r="C38" s="10">
        <v>2</v>
      </c>
      <c r="D38" s="10">
        <v>18</v>
      </c>
      <c r="E38" s="10"/>
      <c r="F38" s="10">
        <v>60</v>
      </c>
    </row>
    <row r="39" spans="1:6" x14ac:dyDescent="0.3">
      <c r="A39" s="8" t="s">
        <v>8378</v>
      </c>
      <c r="B39" s="10">
        <v>85</v>
      </c>
      <c r="C39" s="10">
        <v>80</v>
      </c>
      <c r="D39" s="10">
        <v>17</v>
      </c>
      <c r="E39" s="10">
        <v>5</v>
      </c>
      <c r="F39" s="10">
        <v>187</v>
      </c>
    </row>
    <row r="40" spans="1:6" x14ac:dyDescent="0.3">
      <c r="A40" s="8" t="s">
        <v>8379</v>
      </c>
      <c r="B40" s="10">
        <v>80</v>
      </c>
      <c r="C40" s="10"/>
      <c r="D40" s="10"/>
      <c r="E40" s="10"/>
      <c r="F40" s="10">
        <v>80</v>
      </c>
    </row>
    <row r="41" spans="1:6" x14ac:dyDescent="0.3">
      <c r="A41" s="8" t="s">
        <v>8380</v>
      </c>
      <c r="B41" s="10">
        <v>60</v>
      </c>
      <c r="C41" s="10"/>
      <c r="D41" s="10"/>
      <c r="E41" s="10"/>
      <c r="F41" s="10">
        <v>60</v>
      </c>
    </row>
    <row r="42" spans="1:6" x14ac:dyDescent="0.3">
      <c r="A42" s="8" t="s">
        <v>8381</v>
      </c>
      <c r="B42" s="10"/>
      <c r="C42" s="10">
        <v>47</v>
      </c>
      <c r="D42" s="10">
        <v>10</v>
      </c>
      <c r="E42" s="10"/>
      <c r="F42" s="10">
        <v>57</v>
      </c>
    </row>
    <row r="43" spans="1:6" x14ac:dyDescent="0.3">
      <c r="A43" s="8" t="s">
        <v>8382</v>
      </c>
      <c r="B43" s="10"/>
      <c r="C43" s="10">
        <v>100</v>
      </c>
      <c r="D43" s="10"/>
      <c r="E43" s="10"/>
      <c r="F43" s="10">
        <v>100</v>
      </c>
    </row>
    <row r="44" spans="1:6" x14ac:dyDescent="0.3">
      <c r="A44" s="8" t="s">
        <v>8383</v>
      </c>
      <c r="B44" s="10">
        <v>20</v>
      </c>
      <c r="C44" s="10">
        <v>120</v>
      </c>
      <c r="D44" s="10">
        <v>60</v>
      </c>
      <c r="E44" s="10"/>
      <c r="F44" s="10">
        <v>200</v>
      </c>
    </row>
    <row r="45" spans="1:6" x14ac:dyDescent="0.3">
      <c r="A45" s="8" t="s">
        <v>8384</v>
      </c>
      <c r="B45" s="10"/>
      <c r="C45" s="10">
        <v>60</v>
      </c>
      <c r="D45" s="10">
        <v>100</v>
      </c>
      <c r="E45" s="10"/>
      <c r="F45" s="10">
        <v>160</v>
      </c>
    </row>
    <row r="46" spans="1:6" x14ac:dyDescent="0.3">
      <c r="A46" s="8" t="s">
        <v>8385</v>
      </c>
      <c r="B46" s="10"/>
      <c r="C46" s="10"/>
      <c r="D46" s="10">
        <v>20</v>
      </c>
      <c r="E46" s="10"/>
      <c r="F46" s="10">
        <v>20</v>
      </c>
    </row>
    <row r="47" spans="1:6" x14ac:dyDescent="0.3">
      <c r="A47" s="8" t="s">
        <v>8311</v>
      </c>
      <c r="B47" s="10">
        <v>2185</v>
      </c>
      <c r="C47" s="10">
        <v>1530</v>
      </c>
      <c r="D47" s="10">
        <v>349</v>
      </c>
      <c r="E47" s="10">
        <v>50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4.4" x14ac:dyDescent="0.3"/>
  <cols>
    <col min="1" max="1" width="12.88671875" bestFit="1" customWidth="1"/>
    <col min="2" max="2" width="15.5546875" customWidth="1"/>
    <col min="3" max="3" width="5.6640625" customWidth="1"/>
    <col min="4" max="4" width="8.44140625" customWidth="1"/>
    <col min="5" max="6" width="10.77734375" bestFit="1" customWidth="1"/>
  </cols>
  <sheetData>
    <row r="1" spans="1:5" x14ac:dyDescent="0.3">
      <c r="A1" s="7" t="s">
        <v>8308</v>
      </c>
      <c r="B1" t="s">
        <v>8344</v>
      </c>
    </row>
    <row r="2" spans="1:5" x14ac:dyDescent="0.3">
      <c r="A2" s="7" t="s">
        <v>8388</v>
      </c>
      <c r="B2" t="s">
        <v>8344</v>
      </c>
    </row>
    <row r="4" spans="1:5" x14ac:dyDescent="0.3">
      <c r="A4" s="7" t="s">
        <v>8401</v>
      </c>
      <c r="B4" s="7" t="s">
        <v>8321</v>
      </c>
    </row>
    <row r="5" spans="1:5" x14ac:dyDescent="0.3">
      <c r="A5" s="7" t="s">
        <v>8310</v>
      </c>
      <c r="B5" t="s">
        <v>8219</v>
      </c>
      <c r="C5" t="s">
        <v>8221</v>
      </c>
      <c r="D5" t="s">
        <v>8220</v>
      </c>
      <c r="E5" t="s">
        <v>8311</v>
      </c>
    </row>
    <row r="6" spans="1:5" x14ac:dyDescent="0.3">
      <c r="A6" s="12" t="s">
        <v>8395</v>
      </c>
      <c r="B6" s="10">
        <v>183</v>
      </c>
      <c r="C6" s="10">
        <v>149</v>
      </c>
      <c r="D6" s="10">
        <v>34</v>
      </c>
      <c r="E6" s="10">
        <v>366</v>
      </c>
    </row>
    <row r="7" spans="1:5" x14ac:dyDescent="0.3">
      <c r="A7" s="12" t="s">
        <v>8396</v>
      </c>
      <c r="B7" s="10">
        <v>202</v>
      </c>
      <c r="C7" s="10">
        <v>105</v>
      </c>
      <c r="D7" s="10">
        <v>27</v>
      </c>
      <c r="E7" s="10">
        <v>334</v>
      </c>
    </row>
    <row r="8" spans="1:5" x14ac:dyDescent="0.3">
      <c r="A8" s="12" t="s">
        <v>8397</v>
      </c>
      <c r="B8" s="10">
        <v>179</v>
      </c>
      <c r="C8" s="10">
        <v>108</v>
      </c>
      <c r="D8" s="10">
        <v>28</v>
      </c>
      <c r="E8" s="10">
        <v>315</v>
      </c>
    </row>
    <row r="9" spans="1:5" x14ac:dyDescent="0.3">
      <c r="A9" s="12" t="s">
        <v>8398</v>
      </c>
      <c r="B9" s="10">
        <v>193</v>
      </c>
      <c r="C9" s="10">
        <v>103</v>
      </c>
      <c r="D9" s="10">
        <v>27</v>
      </c>
      <c r="E9" s="10">
        <v>323</v>
      </c>
    </row>
    <row r="10" spans="1:5" x14ac:dyDescent="0.3">
      <c r="A10" s="12" t="s">
        <v>8389</v>
      </c>
      <c r="B10" s="10">
        <v>233</v>
      </c>
      <c r="C10" s="10">
        <v>126</v>
      </c>
      <c r="D10" s="10">
        <v>26</v>
      </c>
      <c r="E10" s="10">
        <v>385</v>
      </c>
    </row>
    <row r="11" spans="1:5" x14ac:dyDescent="0.3">
      <c r="A11" s="12" t="s">
        <v>8399</v>
      </c>
      <c r="B11" s="10">
        <v>213</v>
      </c>
      <c r="C11" s="10">
        <v>148</v>
      </c>
      <c r="D11" s="10">
        <v>27</v>
      </c>
      <c r="E11" s="10">
        <v>388</v>
      </c>
    </row>
    <row r="12" spans="1:5" x14ac:dyDescent="0.3">
      <c r="A12" s="12" t="s">
        <v>8390</v>
      </c>
      <c r="B12" s="10">
        <v>192</v>
      </c>
      <c r="C12" s="10">
        <v>148</v>
      </c>
      <c r="D12" s="10">
        <v>44</v>
      </c>
      <c r="E12" s="10">
        <v>384</v>
      </c>
    </row>
    <row r="13" spans="1:5" x14ac:dyDescent="0.3">
      <c r="A13" s="12" t="s">
        <v>8391</v>
      </c>
      <c r="B13" s="10">
        <v>167</v>
      </c>
      <c r="C13" s="10">
        <v>134</v>
      </c>
      <c r="D13" s="10">
        <v>32</v>
      </c>
      <c r="E13" s="10">
        <v>333</v>
      </c>
    </row>
    <row r="14" spans="1:5" x14ac:dyDescent="0.3">
      <c r="A14" s="12" t="s">
        <v>8392</v>
      </c>
      <c r="B14" s="10">
        <v>148</v>
      </c>
      <c r="C14" s="10">
        <v>127</v>
      </c>
      <c r="D14" s="10">
        <v>24</v>
      </c>
      <c r="E14" s="10">
        <v>299</v>
      </c>
    </row>
    <row r="15" spans="1:5" x14ac:dyDescent="0.3">
      <c r="A15" s="12" t="s">
        <v>8393</v>
      </c>
      <c r="B15" s="10">
        <v>184</v>
      </c>
      <c r="C15" s="10">
        <v>150</v>
      </c>
      <c r="D15" s="10">
        <v>20</v>
      </c>
      <c r="E15" s="10">
        <v>354</v>
      </c>
    </row>
    <row r="16" spans="1:5" x14ac:dyDescent="0.3">
      <c r="A16" s="12" t="s">
        <v>8394</v>
      </c>
      <c r="B16" s="10">
        <v>180</v>
      </c>
      <c r="C16" s="10">
        <v>113</v>
      </c>
      <c r="D16" s="10">
        <v>37</v>
      </c>
      <c r="E16" s="10">
        <v>330</v>
      </c>
    </row>
    <row r="17" spans="1:5" x14ac:dyDescent="0.3">
      <c r="A17" s="12" t="s">
        <v>8400</v>
      </c>
      <c r="B17" s="10">
        <v>111</v>
      </c>
      <c r="C17" s="10">
        <v>119</v>
      </c>
      <c r="D17" s="10">
        <v>23</v>
      </c>
      <c r="E17" s="10">
        <v>253</v>
      </c>
    </row>
    <row r="18" spans="1:5" x14ac:dyDescent="0.3">
      <c r="A18" s="12" t="s">
        <v>8311</v>
      </c>
      <c r="B18" s="10">
        <v>2185</v>
      </c>
      <c r="C18" s="10">
        <v>1530</v>
      </c>
      <c r="D18" s="10">
        <v>349</v>
      </c>
      <c r="E18" s="10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4.4" x14ac:dyDescent="0.3"/>
  <cols>
    <col min="1" max="1" width="26.55468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8" x14ac:dyDescent="0.3">
      <c r="A1" t="s">
        <v>8322</v>
      </c>
      <c r="B1" t="s">
        <v>8323</v>
      </c>
      <c r="C1" t="s">
        <v>8324</v>
      </c>
      <c r="D1" t="s">
        <v>8325</v>
      </c>
      <c r="E1" t="s">
        <v>8326</v>
      </c>
      <c r="F1" t="s">
        <v>8327</v>
      </c>
      <c r="G1" t="s">
        <v>8328</v>
      </c>
      <c r="H1" t="s">
        <v>8329</v>
      </c>
    </row>
    <row r="2" spans="1:8" x14ac:dyDescent="0.3">
      <c r="A2" t="s">
        <v>8330</v>
      </c>
      <c r="B2" s="9">
        <f>COUNTIFS(Data!D:D,"&lt;1000",Data!F:F,"Successful")</f>
        <v>322</v>
      </c>
      <c r="C2" s="9">
        <f>COUNTIFS(Data!D:D,"&lt;1000",Data!F:F,"Failed")</f>
        <v>113</v>
      </c>
      <c r="D2" s="9">
        <f>COUNTIFS(Data!D:D,"&lt;1000",Data!F:F,"Canceled")</f>
        <v>18</v>
      </c>
      <c r="E2">
        <f>SUM(B2:D2)</f>
        <v>453</v>
      </c>
      <c r="F2" s="5">
        <f>B2/E2</f>
        <v>0.71081677704194257</v>
      </c>
      <c r="G2" s="5">
        <f>C2/E2</f>
        <v>0.24944812362030905</v>
      </c>
      <c r="H2" s="5">
        <f>D2/E2</f>
        <v>3.9735099337748346E-2</v>
      </c>
    </row>
    <row r="3" spans="1:8" x14ac:dyDescent="0.3">
      <c r="A3" t="s">
        <v>8331</v>
      </c>
      <c r="B3" s="9">
        <f>COUNTIFS(Data!D:D,"&gt;=1000",Data!D:D,"&lt;=4999",Data!F:F,"Successful")</f>
        <v>932</v>
      </c>
      <c r="C3" s="9">
        <f>COUNTIFS(Data!D:D,"&gt;=1000",Data!D:D,"&lt;=4999",Data!F:F,"Failed")</f>
        <v>420</v>
      </c>
      <c r="D3" s="9">
        <f>COUNTIFS(Data!D:D,"&gt;=1000",Data!D:D,"&lt;=4999",Data!F:F,"Canceled")</f>
        <v>60</v>
      </c>
      <c r="E3">
        <f t="shared" ref="E3:E13" si="0">SUM(B3:D3)</f>
        <v>1412</v>
      </c>
      <c r="F3" s="5">
        <f t="shared" ref="F3:F13" si="1">B3/E3</f>
        <v>0.66005665722379603</v>
      </c>
      <c r="G3" s="5">
        <f t="shared" ref="G3:G13" si="2">C3/E3</f>
        <v>0.29745042492917845</v>
      </c>
      <c r="H3" s="5">
        <f t="shared" ref="H3:H13" si="3">D3/E3</f>
        <v>4.2492917847025496E-2</v>
      </c>
    </row>
    <row r="4" spans="1:8" x14ac:dyDescent="0.3">
      <c r="A4" t="s">
        <v>8332</v>
      </c>
      <c r="B4" s="9">
        <f>COUNTIFS(Data!D:D,"&gt;=5000",Data!D:D,"&lt;=9999",Data!F:F,"Successful")</f>
        <v>381</v>
      </c>
      <c r="C4" s="9">
        <f>COUNTIFS(Data!D:D,"&gt;=5000",Data!D:D,"&lt;=9999",Data!F:F,"Failed")</f>
        <v>283</v>
      </c>
      <c r="D4" s="9">
        <f>COUNTIFS(Data!D:D,"&gt;=5000",Data!D:D,"&lt;=9999",Data!F:F,"Canceled")</f>
        <v>52</v>
      </c>
      <c r="E4">
        <f t="shared" si="0"/>
        <v>716</v>
      </c>
      <c r="F4" s="5">
        <f t="shared" si="1"/>
        <v>0.53212290502793291</v>
      </c>
      <c r="G4" s="5">
        <f t="shared" si="2"/>
        <v>0.39525139664804471</v>
      </c>
      <c r="H4" s="5">
        <f t="shared" si="3"/>
        <v>7.2625698324022353E-2</v>
      </c>
    </row>
    <row r="5" spans="1:8" x14ac:dyDescent="0.3">
      <c r="A5" t="s">
        <v>8333</v>
      </c>
      <c r="B5" s="9">
        <f>COUNTIFS(Data!D:D,"&gt;=10000",Data!D:D,"&lt;=14999",Data!F:F,"Successful")</f>
        <v>168</v>
      </c>
      <c r="C5" s="9">
        <f>COUNTIFS(Data!D:D,"&gt;=10000",Data!D:D,"&lt;=14999",Data!F:F,"Failed")</f>
        <v>144</v>
      </c>
      <c r="D5" s="9">
        <f>COUNTIFS(Data!D:D,"&gt;=10000",Data!D:D,"&lt;=14999",Data!F:F,"Canceled")</f>
        <v>40</v>
      </c>
      <c r="E5">
        <f t="shared" si="0"/>
        <v>352</v>
      </c>
      <c r="F5" s="5">
        <f t="shared" si="1"/>
        <v>0.47727272727272729</v>
      </c>
      <c r="G5" s="5">
        <f t="shared" si="2"/>
        <v>0.40909090909090912</v>
      </c>
      <c r="H5" s="5">
        <f t="shared" si="3"/>
        <v>0.11363636363636363</v>
      </c>
    </row>
    <row r="6" spans="1:8" x14ac:dyDescent="0.3">
      <c r="A6" t="s">
        <v>8334</v>
      </c>
      <c r="B6" s="9">
        <f>COUNTIFS(Data!D:D,"&gt;=15000",Data!D:D,"&lt;=19999",Data!F:F,"Successful")</f>
        <v>94</v>
      </c>
      <c r="C6" s="9">
        <f>COUNTIFS(Data!D:D,"&gt;=15000",Data!D:D,"&lt;=19999",Data!F:F,"Failed")</f>
        <v>90</v>
      </c>
      <c r="D6" s="9">
        <f>COUNTIFS(Data!D:D,"&gt;=15000",Data!D:D,"&lt;=19999",Data!F:F,"Canceled")</f>
        <v>17</v>
      </c>
      <c r="E6">
        <f t="shared" si="0"/>
        <v>201</v>
      </c>
      <c r="F6" s="5">
        <f t="shared" si="1"/>
        <v>0.46766169154228854</v>
      </c>
      <c r="G6" s="5">
        <f t="shared" si="2"/>
        <v>0.44776119402985076</v>
      </c>
      <c r="H6" s="5">
        <f t="shared" si="3"/>
        <v>8.45771144278607E-2</v>
      </c>
    </row>
    <row r="7" spans="1:8" x14ac:dyDescent="0.3">
      <c r="A7" t="s">
        <v>8335</v>
      </c>
      <c r="B7" s="9">
        <f>COUNTIFS(Data!D:D,"&gt;=20000",Data!D:D,"&lt;=24999",Data!F:F,"Successful")</f>
        <v>62</v>
      </c>
      <c r="C7" s="9">
        <f>COUNTIFS(Data!D:D,"&gt;=20000",Data!D:D,"&lt;=24999",Data!F:F,"Failed")</f>
        <v>72</v>
      </c>
      <c r="D7" s="9">
        <f>COUNTIFS(Data!D:D,"&gt;=20000",Data!D:D,"&lt;=24999",Data!F:F,"Canceled")</f>
        <v>14</v>
      </c>
      <c r="E7">
        <f t="shared" si="0"/>
        <v>148</v>
      </c>
      <c r="F7" s="5">
        <f t="shared" si="1"/>
        <v>0.41891891891891891</v>
      </c>
      <c r="G7" s="5">
        <f t="shared" si="2"/>
        <v>0.48648648648648651</v>
      </c>
      <c r="H7" s="5">
        <f t="shared" si="3"/>
        <v>9.45945945945946E-2</v>
      </c>
    </row>
    <row r="8" spans="1:8" x14ac:dyDescent="0.3">
      <c r="A8" t="s">
        <v>8336</v>
      </c>
      <c r="B8" s="9">
        <f>COUNTIFS(Data!D:D,"&gt;=25000",Data!D:D,"&lt;=29999",Data!F:F,"Successful")</f>
        <v>55</v>
      </c>
      <c r="C8" s="9">
        <f>COUNTIFS(Data!D:D,"&gt;=25000",Data!D:D,"&lt;=29999",Data!F:F,"Failed")</f>
        <v>64</v>
      </c>
      <c r="D8" s="9">
        <f>COUNTIFS(Data!D:D,"&gt;=25000",Data!D:D,"&lt;=29999",Data!F:F,"Canceled")</f>
        <v>18</v>
      </c>
      <c r="E8">
        <f t="shared" si="0"/>
        <v>137</v>
      </c>
      <c r="F8" s="5">
        <f t="shared" si="1"/>
        <v>0.40145985401459855</v>
      </c>
      <c r="G8" s="5">
        <f t="shared" si="2"/>
        <v>0.46715328467153283</v>
      </c>
      <c r="H8" s="5">
        <f t="shared" si="3"/>
        <v>0.13138686131386862</v>
      </c>
    </row>
    <row r="9" spans="1:8" x14ac:dyDescent="0.3">
      <c r="A9" t="s">
        <v>8337</v>
      </c>
      <c r="B9" s="9">
        <f>COUNTIFS(Data!D:D,"&gt;=30000",Data!D:D,"&lt;=34999",Data!F:F,"Successful")</f>
        <v>32</v>
      </c>
      <c r="C9" s="9">
        <f>COUNTIFS(Data!D:D,"&gt;=30000",Data!D:D,"&lt;=34999",Data!F:F,"Failed")</f>
        <v>37</v>
      </c>
      <c r="D9" s="9">
        <f>COUNTIFS(Data!D:D,"&gt;=30000",Data!D:D,"&lt;=34999",Data!F:F,"Canceled")</f>
        <v>13</v>
      </c>
      <c r="E9">
        <f t="shared" si="0"/>
        <v>82</v>
      </c>
      <c r="F9" s="5">
        <f t="shared" si="1"/>
        <v>0.3902439024390244</v>
      </c>
      <c r="G9" s="5">
        <f t="shared" si="2"/>
        <v>0.45121951219512196</v>
      </c>
      <c r="H9" s="5">
        <f t="shared" si="3"/>
        <v>0.15853658536585366</v>
      </c>
    </row>
    <row r="10" spans="1:8" x14ac:dyDescent="0.3">
      <c r="A10" t="s">
        <v>8338</v>
      </c>
      <c r="B10" s="9">
        <f>COUNTIFS(Data!D:D,"&gt;=35000",Data!D:D,"&lt;=39999",Data!F:F,"Successful")</f>
        <v>26</v>
      </c>
      <c r="C10" s="9">
        <f>COUNTIFS(Data!D:D,"&gt;=35000",Data!D:D,"&lt;=39999",Data!F:F,"Failed")</f>
        <v>22</v>
      </c>
      <c r="D10" s="9">
        <f>COUNTIFS(Data!D:D,"&gt;=35000",Data!D:D,"&lt;=39999",Data!F:F,"Canceled")</f>
        <v>7</v>
      </c>
      <c r="E10">
        <f t="shared" si="0"/>
        <v>55</v>
      </c>
      <c r="F10" s="5">
        <f t="shared" si="1"/>
        <v>0.47272727272727272</v>
      </c>
      <c r="G10" s="5">
        <f t="shared" si="2"/>
        <v>0.4</v>
      </c>
      <c r="H10" s="5">
        <f t="shared" si="3"/>
        <v>0.12727272727272726</v>
      </c>
    </row>
    <row r="11" spans="1:8" x14ac:dyDescent="0.3">
      <c r="A11" t="s">
        <v>8339</v>
      </c>
      <c r="B11" s="9">
        <f>COUNTIFS(Data!D:D,"&gt;=40000",Data!D:D,"&lt;=44999",Data!F:F,"Successful")</f>
        <v>21</v>
      </c>
      <c r="C11" s="9">
        <f>COUNTIFS(Data!D:D,"&gt;=40000",Data!D:D,"&lt;=44999",Data!F:F,"Failed")</f>
        <v>16</v>
      </c>
      <c r="D11" s="9">
        <f>COUNTIFS(Data!D:D,"&gt;=40000",Data!D:D,"&lt;=44999",Data!F:F,"Canceled")</f>
        <v>6</v>
      </c>
      <c r="E11">
        <f t="shared" si="0"/>
        <v>43</v>
      </c>
      <c r="F11" s="5">
        <f t="shared" si="1"/>
        <v>0.48837209302325579</v>
      </c>
      <c r="G11" s="5">
        <f t="shared" si="2"/>
        <v>0.37209302325581395</v>
      </c>
      <c r="H11" s="5">
        <f t="shared" si="3"/>
        <v>0.13953488372093023</v>
      </c>
    </row>
    <row r="12" spans="1:8" x14ac:dyDescent="0.3">
      <c r="A12" t="s">
        <v>8340</v>
      </c>
      <c r="B12" s="9">
        <f>COUNTIFS(Data!D:D,"&gt;=45000",Data!D:D,"&lt;=49999",Data!F:F,"Successful")</f>
        <v>6</v>
      </c>
      <c r="C12" s="9">
        <f>COUNTIFS(Data!D:D,"&gt;=45000",Data!D:D,"&lt;=49999",Data!F:F,"Failed")</f>
        <v>11</v>
      </c>
      <c r="D12" s="9">
        <f>COUNTIFS(Data!D:D,"&gt;=45000",Data!D:D,"&lt;=49999",Data!F:F,"Canceled")</f>
        <v>4</v>
      </c>
      <c r="E12">
        <f t="shared" si="0"/>
        <v>21</v>
      </c>
      <c r="F12" s="5">
        <f t="shared" si="1"/>
        <v>0.2857142857142857</v>
      </c>
      <c r="G12" s="5">
        <f t="shared" si="2"/>
        <v>0.52380952380952384</v>
      </c>
      <c r="H12" s="5">
        <f t="shared" si="3"/>
        <v>0.19047619047619047</v>
      </c>
    </row>
    <row r="13" spans="1:8" x14ac:dyDescent="0.3">
      <c r="A13" t="s">
        <v>8341</v>
      </c>
      <c r="B13" s="9">
        <f>COUNTIFS(Data!D:D,"&gt;=50000",Data!F:F,"Successful")</f>
        <v>86</v>
      </c>
      <c r="C13" s="9">
        <f>COUNTIFS(Data!D:D,"&gt;=50000",Data!F:F,"Failed")</f>
        <v>258</v>
      </c>
      <c r="D13" s="9">
        <f>COUNTIFS(Data!D:D,"&gt;=50000",Data!F:F,"Canceled")</f>
        <v>100</v>
      </c>
      <c r="E13">
        <f t="shared" si="0"/>
        <v>444</v>
      </c>
      <c r="F13" s="5">
        <f t="shared" si="1"/>
        <v>0.19369369369369369</v>
      </c>
      <c r="G13" s="5">
        <f t="shared" si="2"/>
        <v>0.58108108108108103</v>
      </c>
      <c r="H13" s="5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Pivot1</vt:lpstr>
      <vt:lpstr>Pivot2</vt:lpstr>
      <vt:lpstr>Pivot3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DAbootcamp1</cp:lastModifiedBy>
  <dcterms:created xsi:type="dcterms:W3CDTF">2017-04-20T15:17:24Z</dcterms:created>
  <dcterms:modified xsi:type="dcterms:W3CDTF">2018-11-15T19:45:49Z</dcterms:modified>
</cp:coreProperties>
</file>