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na\Desktop\"/>
    </mc:Choice>
  </mc:AlternateContent>
  <xr:revisionPtr revIDLastSave="0" documentId="8_{C67E1BA7-3FA6-43C1-BC8E-15619163E61F}" xr6:coauthVersionLast="45" xr6:coauthVersionMax="45" xr10:uidLastSave="{00000000-0000-0000-0000-000000000000}"/>
  <bookViews>
    <workbookView xWindow="-108" yWindow="-108" windowWidth="23256" windowHeight="12576" tabRatio="655" activeTab="1" xr2:uid="{00000000-000D-0000-FFFF-FFFF00000000}"/>
  </bookViews>
  <sheets>
    <sheet name="Old _stimulation" sheetId="13" r:id="rId1"/>
    <sheet name="Future_Stimulation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9" i="14" l="1"/>
  <c r="K29" i="14"/>
  <c r="I29" i="14"/>
  <c r="G29" i="14"/>
  <c r="N29" i="14" s="1"/>
  <c r="E29" i="14"/>
  <c r="M11" i="14"/>
  <c r="M12" i="14" s="1"/>
  <c r="G10" i="14"/>
  <c r="G11" i="14" s="1"/>
  <c r="G12" i="14" s="1"/>
  <c r="H23" i="14" s="1"/>
  <c r="E10" i="14"/>
  <c r="D25" i="14" s="1"/>
  <c r="M9" i="14"/>
  <c r="M10" i="14" s="1"/>
  <c r="L24" i="14" s="1"/>
  <c r="K9" i="14"/>
  <c r="K10" i="14" s="1"/>
  <c r="I9" i="14"/>
  <c r="I10" i="14" s="1"/>
  <c r="G9" i="14"/>
  <c r="E9" i="14"/>
  <c r="M7" i="14"/>
  <c r="K7" i="14"/>
  <c r="I7" i="14"/>
  <c r="G7" i="14"/>
  <c r="E7" i="14"/>
  <c r="I11" i="14" l="1"/>
  <c r="I12" i="14" s="1"/>
  <c r="J23" i="14" s="1"/>
  <c r="H24" i="14"/>
  <c r="J24" i="14"/>
  <c r="K11" i="14"/>
  <c r="K12" i="14" s="1"/>
  <c r="L23" i="14" s="1"/>
  <c r="F24" i="14"/>
  <c r="E11" i="14"/>
  <c r="E12" i="14" s="1"/>
  <c r="F23" i="14" s="1"/>
  <c r="M29" i="13"/>
  <c r="K29" i="13"/>
  <c r="I29" i="13"/>
  <c r="G29" i="13"/>
  <c r="E29" i="13"/>
  <c r="M11" i="13"/>
  <c r="M12" i="13"/>
  <c r="M10" i="13"/>
  <c r="L24" i="13" s="1"/>
  <c r="M9" i="13"/>
  <c r="K9" i="13"/>
  <c r="K10" i="13"/>
  <c r="K11" i="13" s="1"/>
  <c r="K12" i="13" s="1"/>
  <c r="I9" i="13"/>
  <c r="I10" i="13"/>
  <c r="G9" i="13"/>
  <c r="G10" i="13" s="1"/>
  <c r="E9" i="13"/>
  <c r="E10" i="13" s="1"/>
  <c r="M7" i="13"/>
  <c r="K7" i="13"/>
  <c r="I7" i="13"/>
  <c r="G7" i="13"/>
  <c r="E7" i="13"/>
  <c r="N29" i="13"/>
  <c r="D24" i="14" l="1"/>
  <c r="G11" i="13"/>
  <c r="G12" i="13" s="1"/>
  <c r="H23" i="13" s="1"/>
  <c r="F24" i="13"/>
  <c r="L23" i="13"/>
  <c r="J24" i="13"/>
  <c r="E11" i="13"/>
  <c r="E12" i="13" s="1"/>
  <c r="F23" i="13" s="1"/>
  <c r="D25" i="13"/>
  <c r="I11" i="13"/>
  <c r="I12" i="13" s="1"/>
  <c r="J23" i="13" s="1"/>
  <c r="F25" i="14" l="1"/>
  <c r="D26" i="14"/>
  <c r="H24" i="13"/>
  <c r="D24" i="13"/>
  <c r="D26" i="13" s="1"/>
  <c r="F26" i="14" l="1"/>
  <c r="H25" i="14"/>
  <c r="F25" i="13"/>
  <c r="H26" i="14" l="1"/>
  <c r="J25" i="14"/>
  <c r="H25" i="13"/>
  <c r="F26" i="13"/>
  <c r="J26" i="14" l="1"/>
  <c r="L25" i="14"/>
  <c r="H26" i="13"/>
  <c r="J25" i="13"/>
  <c r="N25" i="14" l="1"/>
  <c r="N26" i="14" s="1"/>
  <c r="L26" i="14"/>
  <c r="J26" i="13"/>
  <c r="L25" i="13"/>
  <c r="L26" i="13" l="1"/>
  <c r="N25" i="13"/>
  <c r="N26" i="13" s="1"/>
</calcChain>
</file>

<file path=xl/sharedStrings.xml><?xml version="1.0" encoding="utf-8"?>
<sst xmlns="http://schemas.openxmlformats.org/spreadsheetml/2006/main" count="72" uniqueCount="34">
  <si>
    <t>Inventory</t>
  </si>
  <si>
    <t>Timing</t>
  </si>
  <si>
    <t>Process 1</t>
  </si>
  <si>
    <t>Process 2</t>
  </si>
  <si>
    <t>Process 3</t>
  </si>
  <si>
    <t>Process 4</t>
  </si>
  <si>
    <t>Process 5</t>
  </si>
  <si>
    <t>Cycles/Day</t>
  </si>
  <si>
    <t>Output Day</t>
  </si>
  <si>
    <t>Hours/Day</t>
  </si>
  <si>
    <t>Production(Sec.)/Day</t>
  </si>
  <si>
    <t>Seconds/Day</t>
  </si>
  <si>
    <t>Qty./Sec.</t>
  </si>
  <si>
    <t>Water</t>
  </si>
  <si>
    <t>Sugar</t>
  </si>
  <si>
    <t>Phosporic Acid</t>
  </si>
  <si>
    <t>Liters</t>
  </si>
  <si>
    <t>Bottles</t>
  </si>
  <si>
    <t>Production</t>
  </si>
  <si>
    <t>UoM</t>
  </si>
  <si>
    <t>Kg.</t>
  </si>
  <si>
    <t>Delivery</t>
  </si>
  <si>
    <t>Flow</t>
  </si>
  <si>
    <t>Value Add</t>
  </si>
  <si>
    <t>C/T (secs)</t>
  </si>
  <si>
    <t>C/O (secs)</t>
  </si>
  <si>
    <t>Waste/Scrap/Cycle (units)</t>
  </si>
  <si>
    <t>Utilization/Availabilty</t>
  </si>
  <si>
    <t>Max Production/Sec</t>
  </si>
  <si>
    <r>
      <rPr>
        <sz val="10"/>
        <color rgb="FFFF0000"/>
        <rFont val="Arial"/>
        <family val="2"/>
      </rPr>
      <t>Shortage</t>
    </r>
    <r>
      <rPr>
        <sz val="10"/>
        <color theme="1"/>
        <rFont val="Arial"/>
        <family val="2"/>
      </rPr>
      <t>/Overage</t>
    </r>
  </si>
  <si>
    <t>Waste %</t>
  </si>
  <si>
    <t>Avg. Demand/Sec</t>
  </si>
  <si>
    <t>Avg. Supply/Sec</t>
  </si>
  <si>
    <t>Customer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</si>
</sst>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0" fontId="0" fillId="0" borderId="0" xfId="0" applyFill="1"/>
    <xf numFmtId="165" fontId="0" fillId="0" borderId="0" xfId="1" applyNumberFormat="1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 applyProtection="1">
      <protection locked="0"/>
    </xf>
    <xf numFmtId="9" fontId="0" fillId="2" borderId="0" xfId="2" applyFont="1" applyFill="1" applyProtection="1">
      <protection locked="0"/>
    </xf>
    <xf numFmtId="0" fontId="0" fillId="2" borderId="0" xfId="0" applyFill="1" applyAlignment="1" applyProtection="1">
      <alignment horizontal="left" indent="1"/>
      <protection locked="0"/>
    </xf>
    <xf numFmtId="9" fontId="0" fillId="0" borderId="0" xfId="2" applyFont="1" applyFill="1" applyProtection="1"/>
  </cellXfs>
  <cellStyles count="3">
    <cellStyle name="Comma" xfId="1" builtinId="3"/>
    <cellStyle name="Normal" xfId="0" builtinId="0"/>
    <cellStyle name="Percent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"/>
  <sheetViews>
    <sheetView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I8" sqref="I8"/>
    </sheetView>
  </sheetViews>
  <sheetFormatPr defaultRowHeight="13.2" x14ac:dyDescent="0.25"/>
  <cols>
    <col min="1" max="1" width="25.109375" customWidth="1"/>
    <col min="2" max="4" width="12.109375" customWidth="1"/>
    <col min="5" max="5" width="15.33203125" customWidth="1"/>
    <col min="6" max="6" width="12.109375" customWidth="1"/>
    <col min="7" max="7" width="15.33203125" customWidth="1"/>
    <col min="8" max="8" width="12.109375" customWidth="1"/>
    <col min="9" max="9" width="15.33203125" customWidth="1"/>
    <col min="10" max="10" width="12.109375" customWidth="1"/>
    <col min="11" max="11" width="15.33203125" customWidth="1"/>
    <col min="12" max="12" width="12.109375" customWidth="1"/>
    <col min="13" max="13" width="15.33203125" customWidth="1"/>
    <col min="15" max="15" width="17.5546875" customWidth="1"/>
  </cols>
  <sheetData>
    <row r="1" spans="1:15" x14ac:dyDescent="0.25">
      <c r="A1" s="1" t="s">
        <v>18</v>
      </c>
      <c r="B1" s="1"/>
      <c r="C1" s="1"/>
      <c r="D1" s="1"/>
      <c r="E1" s="7" t="s">
        <v>2</v>
      </c>
      <c r="F1" s="7"/>
      <c r="G1" s="7" t="s">
        <v>3</v>
      </c>
      <c r="H1" s="7"/>
      <c r="I1" s="7" t="s">
        <v>4</v>
      </c>
      <c r="J1" s="7"/>
      <c r="K1" s="7" t="s">
        <v>5</v>
      </c>
      <c r="L1" s="7"/>
      <c r="M1" s="7" t="s">
        <v>6</v>
      </c>
      <c r="O1" t="s">
        <v>33</v>
      </c>
    </row>
    <row r="2" spans="1:15" x14ac:dyDescent="0.25">
      <c r="A2" s="8" t="s">
        <v>24</v>
      </c>
      <c r="B2" s="8"/>
      <c r="C2" s="8"/>
      <c r="D2" s="8"/>
      <c r="E2" s="11">
        <v>800</v>
      </c>
      <c r="F2" s="5"/>
      <c r="G2" s="11">
        <v>15</v>
      </c>
      <c r="H2" s="5"/>
      <c r="I2" s="11">
        <v>22</v>
      </c>
      <c r="J2" s="5"/>
      <c r="K2" s="11">
        <v>200</v>
      </c>
      <c r="L2" s="5"/>
      <c r="M2" s="11"/>
      <c r="O2" s="11"/>
    </row>
    <row r="3" spans="1:15" x14ac:dyDescent="0.25">
      <c r="A3" s="8" t="s">
        <v>12</v>
      </c>
      <c r="B3" s="8"/>
      <c r="C3" s="8"/>
      <c r="D3" s="8"/>
      <c r="E3" s="11">
        <v>13.75</v>
      </c>
      <c r="F3" s="5"/>
      <c r="G3" s="11">
        <v>24</v>
      </c>
      <c r="H3" s="5"/>
      <c r="I3" s="11">
        <v>22</v>
      </c>
      <c r="J3" s="5"/>
      <c r="K3" s="11">
        <v>50</v>
      </c>
      <c r="L3" s="5"/>
      <c r="M3" s="11"/>
    </row>
    <row r="4" spans="1:15" x14ac:dyDescent="0.25">
      <c r="A4" s="8" t="s">
        <v>25</v>
      </c>
      <c r="B4" s="8"/>
      <c r="C4" s="8"/>
      <c r="D4" s="8"/>
      <c r="E4" s="11">
        <v>40</v>
      </c>
      <c r="F4" s="5"/>
      <c r="G4" s="11">
        <v>30</v>
      </c>
      <c r="H4" s="5"/>
      <c r="I4" s="11">
        <v>75</v>
      </c>
      <c r="J4" s="5"/>
      <c r="K4" s="11">
        <v>20</v>
      </c>
      <c r="L4" s="5"/>
      <c r="M4" s="11"/>
    </row>
    <row r="5" spans="1:15" x14ac:dyDescent="0.25">
      <c r="A5" s="8" t="s">
        <v>27</v>
      </c>
      <c r="B5" s="8"/>
      <c r="C5" s="8"/>
      <c r="D5" s="8"/>
      <c r="E5" s="12">
        <v>0.88</v>
      </c>
      <c r="F5" s="5"/>
      <c r="G5" s="12">
        <v>0.85</v>
      </c>
      <c r="H5" s="5"/>
      <c r="I5" s="12">
        <v>0.95</v>
      </c>
      <c r="J5" s="5"/>
      <c r="K5" s="12">
        <v>0.96</v>
      </c>
      <c r="L5" s="5"/>
      <c r="M5" s="12"/>
    </row>
    <row r="6" spans="1:15" x14ac:dyDescent="0.25">
      <c r="A6" s="8" t="s">
        <v>26</v>
      </c>
      <c r="B6" s="8"/>
      <c r="C6" s="8"/>
      <c r="D6" s="8"/>
      <c r="E6" s="11">
        <v>1000</v>
      </c>
      <c r="F6" s="5"/>
      <c r="G6" s="11">
        <v>180</v>
      </c>
      <c r="H6" s="5"/>
      <c r="I6" s="11">
        <v>200</v>
      </c>
      <c r="J6" s="5"/>
      <c r="K6" s="11">
        <v>0</v>
      </c>
      <c r="L6" s="5"/>
      <c r="M6" s="11">
        <v>0</v>
      </c>
    </row>
    <row r="7" spans="1:15" x14ac:dyDescent="0.25">
      <c r="A7" s="8" t="s">
        <v>30</v>
      </c>
      <c r="B7" s="8"/>
      <c r="C7" s="8"/>
      <c r="D7" s="8"/>
      <c r="E7" s="14">
        <f>IF(E6&gt;0,(E2*E3)/E6/100,0)</f>
        <v>0.11</v>
      </c>
      <c r="F7" s="5"/>
      <c r="G7" s="14">
        <f>IF(G6&gt;0,(G2*G3)/G6/100,0)</f>
        <v>0.02</v>
      </c>
      <c r="H7" s="5"/>
      <c r="I7" s="14">
        <f>IF(I6&gt;0,(I2*I3)/I6/100,0)</f>
        <v>2.4199999999999999E-2</v>
      </c>
      <c r="J7" s="5"/>
      <c r="K7" s="14">
        <f>IF(K6&gt;0,(K2*K3)/K6/100,0)</f>
        <v>0</v>
      </c>
      <c r="L7" s="5"/>
      <c r="M7" s="14">
        <f>IF(M6&gt;0,(M2*M3)/M6/100,0)</f>
        <v>0</v>
      </c>
    </row>
    <row r="8" spans="1:15" x14ac:dyDescent="0.25">
      <c r="A8" s="8" t="s">
        <v>9</v>
      </c>
      <c r="B8" s="8"/>
      <c r="C8" s="8"/>
      <c r="D8" s="8"/>
      <c r="E8" s="11">
        <v>8</v>
      </c>
      <c r="F8" s="5"/>
      <c r="G8" s="11">
        <v>8</v>
      </c>
      <c r="H8" s="5"/>
      <c r="I8" s="11">
        <v>8</v>
      </c>
      <c r="J8" s="5"/>
      <c r="K8" s="11">
        <v>8</v>
      </c>
      <c r="L8" s="5"/>
      <c r="M8" s="11"/>
    </row>
    <row r="9" spans="1:15" x14ac:dyDescent="0.25">
      <c r="A9" s="8" t="s">
        <v>11</v>
      </c>
      <c r="B9" s="8"/>
      <c r="C9" s="8"/>
      <c r="D9" s="8"/>
      <c r="E9" s="4">
        <f>E8*60*60</f>
        <v>28800</v>
      </c>
      <c r="F9" s="4"/>
      <c r="G9" s="4">
        <f>G8*60*60</f>
        <v>28800</v>
      </c>
      <c r="H9" s="4"/>
      <c r="I9" s="4">
        <f>I8*60*60</f>
        <v>28800</v>
      </c>
      <c r="J9" s="6"/>
      <c r="K9" s="4">
        <f>K8*60*60</f>
        <v>28800</v>
      </c>
      <c r="M9" s="4">
        <f>M8*60*60</f>
        <v>0</v>
      </c>
    </row>
    <row r="10" spans="1:15" x14ac:dyDescent="0.25">
      <c r="A10" s="8" t="s">
        <v>10</v>
      </c>
      <c r="B10" s="8"/>
      <c r="C10" s="8"/>
      <c r="D10" s="8"/>
      <c r="E10" s="4">
        <f>E9*E5</f>
        <v>25344</v>
      </c>
      <c r="F10" s="4"/>
      <c r="G10" s="4">
        <f>G9*G5</f>
        <v>24480</v>
      </c>
      <c r="H10" s="4"/>
      <c r="I10" s="4">
        <f>I9*I5</f>
        <v>27360</v>
      </c>
      <c r="J10" s="4"/>
      <c r="K10" s="4">
        <f>K9*K5</f>
        <v>27648</v>
      </c>
      <c r="M10" s="4">
        <f>M9*M5</f>
        <v>0</v>
      </c>
    </row>
    <row r="11" spans="1:15" x14ac:dyDescent="0.25">
      <c r="A11" s="8" t="s">
        <v>7</v>
      </c>
      <c r="B11" s="8"/>
      <c r="C11" s="8"/>
      <c r="D11" s="8"/>
      <c r="E11" s="3">
        <f>IF((E2+E4)=0,0,E10/(E2+E4))</f>
        <v>30.171428571428571</v>
      </c>
      <c r="F11" s="3"/>
      <c r="G11" s="3">
        <f>IF((G2+G4)=0,0,G10/(G2+G4))</f>
        <v>544</v>
      </c>
      <c r="H11" s="3"/>
      <c r="I11" s="3">
        <f>IF((I2+I4)=0,0,I10/(I2+I4))</f>
        <v>282.06185567010311</v>
      </c>
      <c r="J11" s="3"/>
      <c r="K11" s="3">
        <f>IF((K2+K4)=0,0,K10/(K2+K4))</f>
        <v>125.67272727272727</v>
      </c>
      <c r="L11" s="3"/>
      <c r="M11" s="3">
        <f>IF((M2+M4)=0,0,M10/(M2+M4))</f>
        <v>0</v>
      </c>
    </row>
    <row r="12" spans="1:15" x14ac:dyDescent="0.25">
      <c r="A12" s="8" t="s">
        <v>8</v>
      </c>
      <c r="B12" s="8"/>
      <c r="C12" s="8"/>
      <c r="D12" s="8"/>
      <c r="E12" s="4">
        <f>E11*E2*E3-(E11*E6)</f>
        <v>301714.28571428568</v>
      </c>
      <c r="F12" s="4"/>
      <c r="G12" s="4">
        <f>G11*G2*G3-(G11*G6)</f>
        <v>97920</v>
      </c>
      <c r="H12" s="4"/>
      <c r="I12" s="4">
        <f>I11*I2*I3-(I11*I6)</f>
        <v>80105.567010309285</v>
      </c>
      <c r="J12" s="4"/>
      <c r="K12" s="4">
        <f>K11*K2*K3-(K11*K6)</f>
        <v>1256727.2727272727</v>
      </c>
      <c r="L12" s="4"/>
      <c r="M12" s="4">
        <f>M11*M2*M3-(M11*M6)</f>
        <v>0</v>
      </c>
    </row>
    <row r="15" spans="1:15" x14ac:dyDescent="0.25">
      <c r="A15" s="1" t="s">
        <v>0</v>
      </c>
      <c r="B15" s="1" t="s">
        <v>21</v>
      </c>
      <c r="C15" s="1" t="s">
        <v>19</v>
      </c>
      <c r="D15" s="1"/>
    </row>
    <row r="16" spans="1:15" x14ac:dyDescent="0.25">
      <c r="A16" s="8" t="s">
        <v>13</v>
      </c>
      <c r="B16" s="13">
        <v>46000</v>
      </c>
      <c r="C16" s="13" t="s">
        <v>16</v>
      </c>
      <c r="D16" s="8"/>
    </row>
    <row r="17" spans="1:15" x14ac:dyDescent="0.25">
      <c r="A17" s="8" t="s">
        <v>14</v>
      </c>
      <c r="B17" s="13">
        <v>1200</v>
      </c>
      <c r="C17" s="13" t="s">
        <v>20</v>
      </c>
      <c r="D17" s="8"/>
    </row>
    <row r="18" spans="1:15" x14ac:dyDescent="0.25">
      <c r="A18" s="8" t="s">
        <v>15</v>
      </c>
      <c r="B18" s="13">
        <v>2</v>
      </c>
      <c r="C18" s="13" t="s">
        <v>20</v>
      </c>
      <c r="D18" s="8"/>
    </row>
    <row r="19" spans="1:15" x14ac:dyDescent="0.25">
      <c r="A19" s="8" t="s">
        <v>16</v>
      </c>
      <c r="B19" s="8"/>
      <c r="C19" s="8"/>
      <c r="D19" s="8"/>
    </row>
    <row r="20" spans="1:15" x14ac:dyDescent="0.25">
      <c r="A20" s="8" t="s">
        <v>17</v>
      </c>
      <c r="B20" s="8"/>
      <c r="C20" s="8"/>
      <c r="D20" s="8"/>
    </row>
    <row r="22" spans="1:15" x14ac:dyDescent="0.25">
      <c r="A22" s="9" t="s">
        <v>22</v>
      </c>
    </row>
    <row r="23" spans="1:15" x14ac:dyDescent="0.25">
      <c r="A23" s="8" t="s">
        <v>28</v>
      </c>
      <c r="F23" s="2">
        <f>E12/E10</f>
        <v>11.904761904761903</v>
      </c>
      <c r="H23" s="2">
        <f>G12/G10</f>
        <v>4</v>
      </c>
      <c r="J23" s="2">
        <f>I12/I10</f>
        <v>2.927835051546392</v>
      </c>
      <c r="L23" s="2">
        <f>K12/K10</f>
        <v>45.454545454545453</v>
      </c>
      <c r="O23" s="11"/>
    </row>
    <row r="24" spans="1:15" x14ac:dyDescent="0.25">
      <c r="A24" s="8" t="s">
        <v>31</v>
      </c>
      <c r="D24" s="2">
        <f>IF(E10=0,0,(E12+(E6*E11))/E10)</f>
        <v>13.095238095238095</v>
      </c>
      <c r="F24" s="2">
        <f>IF(G10=0,0,(G12+(G6*G11))/G10)</f>
        <v>8</v>
      </c>
      <c r="H24" s="2">
        <f>IF(I10=0,0,(I12+(I6*I11))/I10)</f>
        <v>4.9896907216494846</v>
      </c>
      <c r="J24" s="2">
        <f>IF(K10=0,0,(K12+(K6*K11))/K10)</f>
        <v>45.454545454545453</v>
      </c>
      <c r="L24" s="2">
        <f>IF(M10=0,0,(M12+(M6*M11))/M10)</f>
        <v>0</v>
      </c>
      <c r="N24" s="2"/>
      <c r="O24" s="11"/>
    </row>
    <row r="25" spans="1:15" x14ac:dyDescent="0.25">
      <c r="A25" s="8" t="s">
        <v>32</v>
      </c>
      <c r="D25" s="10">
        <f>B16/E10</f>
        <v>1.8150252525252526</v>
      </c>
      <c r="F25" s="10">
        <f>IF(D25&lt;D24,D25,F23)</f>
        <v>1.8150252525252526</v>
      </c>
      <c r="H25" s="10">
        <f>IF(F25&lt;F24,F25,H23)</f>
        <v>1.8150252525252526</v>
      </c>
      <c r="J25" s="10">
        <f>IF(H25&lt;H24,H25,J23)</f>
        <v>1.8150252525252526</v>
      </c>
      <c r="L25" s="10">
        <f>IF(J25&lt;J24,J25,L23)</f>
        <v>1.8150252525252526</v>
      </c>
      <c r="N25" s="10">
        <f>IF(L25&lt;L24,L25,L24)</f>
        <v>0</v>
      </c>
      <c r="O25" s="11"/>
    </row>
    <row r="26" spans="1:15" x14ac:dyDescent="0.25">
      <c r="A26" s="8" t="s">
        <v>29</v>
      </c>
      <c r="D26" s="10">
        <f>D25-D24</f>
        <v>-11.280212842712842</v>
      </c>
      <c r="F26" s="10">
        <f>F25-F24</f>
        <v>-6.1849747474747474</v>
      </c>
      <c r="H26" s="10">
        <f>H25-H24</f>
        <v>-3.174665469124232</v>
      </c>
      <c r="J26" s="10">
        <f>J25-J24</f>
        <v>-43.639520202020201</v>
      </c>
      <c r="L26" s="10">
        <f>L25-L24</f>
        <v>1.8150252525252526</v>
      </c>
      <c r="N26" s="10">
        <f>N25-N24</f>
        <v>0</v>
      </c>
      <c r="O26" s="11"/>
    </row>
    <row r="27" spans="1:15" x14ac:dyDescent="0.25">
      <c r="O27" s="11"/>
    </row>
    <row r="28" spans="1:15" x14ac:dyDescent="0.25">
      <c r="A28" s="9" t="s">
        <v>1</v>
      </c>
    </row>
    <row r="29" spans="1:15" x14ac:dyDescent="0.25">
      <c r="A29" s="8" t="s">
        <v>23</v>
      </c>
      <c r="E29">
        <f>E2</f>
        <v>800</v>
      </c>
      <c r="G29">
        <f>G2</f>
        <v>15</v>
      </c>
      <c r="I29">
        <f>I2</f>
        <v>22</v>
      </c>
      <c r="K29">
        <f>K2</f>
        <v>200</v>
      </c>
      <c r="M29">
        <f>M2</f>
        <v>0</v>
      </c>
      <c r="N29">
        <f>E29+G29+I29+K29</f>
        <v>1037</v>
      </c>
    </row>
  </sheetData>
  <sheetProtection sheet="1" selectLockedCells="1"/>
  <conditionalFormatting sqref="D26">
    <cfRule type="cellIs" dxfId="11" priority="6" operator="lessThan">
      <formula>0</formula>
    </cfRule>
  </conditionalFormatting>
  <conditionalFormatting sqref="F26">
    <cfRule type="cellIs" dxfId="10" priority="5" operator="lessThan">
      <formula>0</formula>
    </cfRule>
  </conditionalFormatting>
  <conditionalFormatting sqref="H26">
    <cfRule type="cellIs" dxfId="9" priority="4" operator="lessThan">
      <formula>0</formula>
    </cfRule>
  </conditionalFormatting>
  <conditionalFormatting sqref="J26">
    <cfRule type="cellIs" dxfId="8" priority="3" operator="lessThan">
      <formula>0</formula>
    </cfRule>
  </conditionalFormatting>
  <conditionalFormatting sqref="L26">
    <cfRule type="cellIs" dxfId="7" priority="2" operator="lessThan">
      <formula>0</formula>
    </cfRule>
  </conditionalFormatting>
  <conditionalFormatting sqref="N26">
    <cfRule type="cellIs" dxfId="6" priority="1" operator="lessThan">
      <formula>0</formula>
    </cfRule>
  </conditionalFormatting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35A5D-0EE4-4FED-B0E5-32DB7AEE480B}">
  <dimension ref="A1:O29"/>
  <sheetViews>
    <sheetView tabSelected="1" workbookViewId="0">
      <selection activeCell="B26" sqref="B26"/>
    </sheetView>
  </sheetViews>
  <sheetFormatPr defaultRowHeight="13.2" x14ac:dyDescent="0.25"/>
  <cols>
    <col min="1" max="1" width="26.88671875" customWidth="1"/>
    <col min="2" max="2" width="11.44140625" customWidth="1"/>
    <col min="5" max="5" width="14.5546875" customWidth="1"/>
    <col min="7" max="7" width="16.44140625" customWidth="1"/>
    <col min="9" max="9" width="16.77734375" customWidth="1"/>
    <col min="11" max="11" width="16.21875" customWidth="1"/>
    <col min="13" max="13" width="17.6640625" customWidth="1"/>
  </cols>
  <sheetData>
    <row r="1" spans="1:15" x14ac:dyDescent="0.25">
      <c r="A1" s="1" t="s">
        <v>18</v>
      </c>
      <c r="B1" s="1"/>
      <c r="C1" s="1"/>
      <c r="D1" s="1"/>
      <c r="E1" s="7" t="s">
        <v>2</v>
      </c>
      <c r="F1" s="7"/>
      <c r="G1" s="7" t="s">
        <v>3</v>
      </c>
      <c r="H1" s="7"/>
      <c r="I1" s="7" t="s">
        <v>4</v>
      </c>
      <c r="J1" s="7"/>
      <c r="K1" s="7" t="s">
        <v>5</v>
      </c>
      <c r="L1" s="7"/>
      <c r="M1" s="7" t="s">
        <v>6</v>
      </c>
      <c r="O1" t="s">
        <v>33</v>
      </c>
    </row>
    <row r="2" spans="1:15" x14ac:dyDescent="0.25">
      <c r="A2" s="8" t="s">
        <v>24</v>
      </c>
      <c r="B2" s="8"/>
      <c r="C2" s="8"/>
      <c r="D2" s="8"/>
      <c r="E2" s="11">
        <v>18</v>
      </c>
      <c r="G2" s="11">
        <v>25</v>
      </c>
      <c r="I2" s="11">
        <v>29</v>
      </c>
      <c r="K2" s="11">
        <v>23</v>
      </c>
      <c r="M2" s="11"/>
      <c r="O2" s="11"/>
    </row>
    <row r="3" spans="1:15" x14ac:dyDescent="0.25">
      <c r="A3" s="8" t="s">
        <v>12</v>
      </c>
      <c r="B3" s="8"/>
      <c r="C3" s="8"/>
      <c r="D3" s="8"/>
      <c r="E3" s="11">
        <v>24</v>
      </c>
      <c r="G3" s="11">
        <v>21</v>
      </c>
      <c r="I3" s="11">
        <v>20</v>
      </c>
      <c r="K3" s="11">
        <v>19</v>
      </c>
      <c r="M3" s="11"/>
    </row>
    <row r="4" spans="1:15" x14ac:dyDescent="0.25">
      <c r="A4" s="8" t="s">
        <v>25</v>
      </c>
      <c r="B4" s="8"/>
      <c r="C4" s="8"/>
      <c r="D4" s="8"/>
      <c r="E4" s="11">
        <v>40</v>
      </c>
      <c r="G4" s="11">
        <v>60</v>
      </c>
      <c r="I4" s="11">
        <v>80</v>
      </c>
      <c r="K4" s="11">
        <v>80</v>
      </c>
      <c r="M4" s="11"/>
    </row>
    <row r="5" spans="1:15" x14ac:dyDescent="0.25">
      <c r="A5" s="8" t="s">
        <v>27</v>
      </c>
      <c r="B5" s="8"/>
      <c r="C5" s="8"/>
      <c r="D5" s="8"/>
      <c r="E5" s="12">
        <v>0.85</v>
      </c>
      <c r="G5" s="12">
        <v>0.95</v>
      </c>
      <c r="I5" s="12">
        <v>0.95</v>
      </c>
      <c r="K5" s="12">
        <v>0.98</v>
      </c>
      <c r="M5" s="12"/>
    </row>
    <row r="6" spans="1:15" x14ac:dyDescent="0.25">
      <c r="A6" s="8" t="s">
        <v>26</v>
      </c>
      <c r="B6" s="8"/>
      <c r="C6" s="8"/>
      <c r="D6" s="8"/>
      <c r="E6" s="11">
        <v>180</v>
      </c>
      <c r="G6" s="11">
        <v>200</v>
      </c>
      <c r="I6" s="11">
        <v>200</v>
      </c>
      <c r="K6" s="11">
        <v>100</v>
      </c>
      <c r="M6" s="11">
        <v>0</v>
      </c>
    </row>
    <row r="7" spans="1:15" x14ac:dyDescent="0.25">
      <c r="A7" s="8" t="s">
        <v>30</v>
      </c>
      <c r="B7" s="8"/>
      <c r="C7" s="8"/>
      <c r="D7" s="8"/>
      <c r="E7" s="14">
        <f>IF(E6&gt;0,(E2*E3)/E6/100,0)</f>
        <v>2.4E-2</v>
      </c>
      <c r="G7" s="14">
        <f>IF(G6&gt;0,(G2*G3)/G6/100,0)</f>
        <v>2.6249999999999999E-2</v>
      </c>
      <c r="I7" s="14">
        <f>IF(I6&gt;0,(I2*I3)/I6/100,0)</f>
        <v>2.8999999999999998E-2</v>
      </c>
      <c r="K7" s="14">
        <f>IF(K6&gt;0,(K2*K3)/K6/100,0)</f>
        <v>4.3700000000000003E-2</v>
      </c>
      <c r="M7" s="14">
        <f>IF(M6&gt;0,(M2*M3)/M6/100,0)</f>
        <v>0</v>
      </c>
    </row>
    <row r="8" spans="1:15" x14ac:dyDescent="0.25">
      <c r="A8" s="8" t="s">
        <v>9</v>
      </c>
      <c r="B8" s="8"/>
      <c r="C8" s="8"/>
      <c r="D8" s="8"/>
      <c r="E8" s="11">
        <v>8</v>
      </c>
      <c r="G8" s="11">
        <v>8</v>
      </c>
      <c r="I8" s="11">
        <v>8</v>
      </c>
      <c r="K8" s="11">
        <v>8</v>
      </c>
      <c r="M8" s="11"/>
    </row>
    <row r="9" spans="1:15" x14ac:dyDescent="0.25">
      <c r="A9" s="8" t="s">
        <v>11</v>
      </c>
      <c r="B9" s="8"/>
      <c r="C9" s="8"/>
      <c r="D9" s="8"/>
      <c r="E9" s="4">
        <f>E8*60*60</f>
        <v>28800</v>
      </c>
      <c r="F9" s="4"/>
      <c r="G9" s="4">
        <f>G8*60*60</f>
        <v>28800</v>
      </c>
      <c r="H9" s="4"/>
      <c r="I9" s="4">
        <f>I8*60*60</f>
        <v>28800</v>
      </c>
      <c r="J9" s="6"/>
      <c r="K9" s="4">
        <f>K8*60*60</f>
        <v>28800</v>
      </c>
      <c r="M9" s="4">
        <f>M8*60*60</f>
        <v>0</v>
      </c>
    </row>
    <row r="10" spans="1:15" x14ac:dyDescent="0.25">
      <c r="A10" s="8" t="s">
        <v>10</v>
      </c>
      <c r="B10" s="8"/>
      <c r="C10" s="8"/>
      <c r="D10" s="8"/>
      <c r="E10" s="4">
        <f>E9*E5</f>
        <v>24480</v>
      </c>
      <c r="F10" s="4"/>
      <c r="G10" s="4">
        <f>G9*G5</f>
        <v>27360</v>
      </c>
      <c r="H10" s="4"/>
      <c r="I10" s="4">
        <f>I9*I5</f>
        <v>27360</v>
      </c>
      <c r="J10" s="4"/>
      <c r="K10" s="4">
        <f>K9*K5</f>
        <v>28224</v>
      </c>
      <c r="M10" s="4">
        <f>M9*M5</f>
        <v>0</v>
      </c>
    </row>
    <row r="11" spans="1:15" x14ac:dyDescent="0.25">
      <c r="A11" s="8" t="s">
        <v>7</v>
      </c>
      <c r="B11" s="8"/>
      <c r="C11" s="8"/>
      <c r="D11" s="8"/>
      <c r="E11" s="3">
        <f>IF((E2+E4)=0,0,E10/(E2+E4))</f>
        <v>422.06896551724139</v>
      </c>
      <c r="F11" s="3"/>
      <c r="G11" s="3">
        <f>IF((G2+G4)=0,0,G10/(G2+G4))</f>
        <v>321.88235294117646</v>
      </c>
      <c r="H11" s="3"/>
      <c r="I11" s="3">
        <f>IF((I2+I4)=0,0,I10/(I2+I4))</f>
        <v>251.00917431192661</v>
      </c>
      <c r="J11" s="3"/>
      <c r="K11" s="3">
        <f>IF((K2+K4)=0,0,K10/(K2+K4))</f>
        <v>274.01941747572818</v>
      </c>
      <c r="L11" s="3"/>
      <c r="M11" s="3">
        <f>IF((M2+M4)=0,0,M10/(M2+M4))</f>
        <v>0</v>
      </c>
    </row>
    <row r="12" spans="1:15" x14ac:dyDescent="0.25">
      <c r="A12" s="8" t="s">
        <v>8</v>
      </c>
      <c r="B12" s="8"/>
      <c r="C12" s="8"/>
      <c r="D12" s="8"/>
      <c r="E12" s="4">
        <f>E11*E2*E3-(E11*E6)</f>
        <v>106361.37931034484</v>
      </c>
      <c r="F12" s="4"/>
      <c r="G12" s="4">
        <f>G11*G2*G3-(G11*G6)</f>
        <v>104611.76470588235</v>
      </c>
      <c r="H12" s="4"/>
      <c r="I12" s="4">
        <f>I11*I2*I3-(I11*I6)</f>
        <v>95383.486238532118</v>
      </c>
      <c r="J12" s="4"/>
      <c r="K12" s="4">
        <f>K11*K2*K3-(K11*K6)</f>
        <v>92344.543689320388</v>
      </c>
      <c r="L12" s="4"/>
      <c r="M12" s="4">
        <f>M11*M2*M3-(M11*M6)</f>
        <v>0</v>
      </c>
    </row>
    <row r="15" spans="1:15" x14ac:dyDescent="0.25">
      <c r="A15" s="1" t="s">
        <v>0</v>
      </c>
      <c r="B15" s="1" t="s">
        <v>21</v>
      </c>
      <c r="C15" s="1" t="s">
        <v>19</v>
      </c>
      <c r="D15" s="1"/>
    </row>
    <row r="16" spans="1:15" x14ac:dyDescent="0.25">
      <c r="A16" s="8" t="s">
        <v>13</v>
      </c>
      <c r="B16" s="13">
        <v>250000</v>
      </c>
      <c r="C16" s="13" t="s">
        <v>16</v>
      </c>
      <c r="D16" s="8"/>
    </row>
    <row r="17" spans="1:15" x14ac:dyDescent="0.25">
      <c r="A17" s="8" t="s">
        <v>14</v>
      </c>
      <c r="B17" s="13">
        <v>12000</v>
      </c>
      <c r="C17" s="13" t="s">
        <v>20</v>
      </c>
      <c r="D17" s="8"/>
    </row>
    <row r="18" spans="1:15" x14ac:dyDescent="0.25">
      <c r="A18" s="8" t="s">
        <v>15</v>
      </c>
      <c r="B18" s="13">
        <v>20</v>
      </c>
      <c r="C18" s="13" t="s">
        <v>20</v>
      </c>
      <c r="D18" s="8"/>
    </row>
    <row r="19" spans="1:15" x14ac:dyDescent="0.25">
      <c r="A19" s="8" t="s">
        <v>16</v>
      </c>
      <c r="B19" s="8"/>
      <c r="C19" s="8"/>
      <c r="D19" s="8"/>
    </row>
    <row r="20" spans="1:15" x14ac:dyDescent="0.25">
      <c r="A20" s="8" t="s">
        <v>17</v>
      </c>
      <c r="B20" s="8"/>
      <c r="C20" s="8"/>
      <c r="D20" s="8"/>
    </row>
    <row r="22" spans="1:15" x14ac:dyDescent="0.25">
      <c r="A22" s="9" t="s">
        <v>22</v>
      </c>
    </row>
    <row r="23" spans="1:15" x14ac:dyDescent="0.25">
      <c r="A23" s="8" t="s">
        <v>28</v>
      </c>
      <c r="F23" s="2">
        <f>E12/E10</f>
        <v>4.3448275862068968</v>
      </c>
      <c r="H23" s="2">
        <f>G12/G10</f>
        <v>3.8235294117647056</v>
      </c>
      <c r="J23" s="2">
        <f>I12/I10</f>
        <v>3.4862385321100922</v>
      </c>
      <c r="L23" s="2">
        <f>K12/K10</f>
        <v>3.2718446601941746</v>
      </c>
      <c r="O23" s="11"/>
    </row>
    <row r="24" spans="1:15" x14ac:dyDescent="0.25">
      <c r="A24" s="8" t="s">
        <v>31</v>
      </c>
      <c r="D24" s="2">
        <f>IF(E10=0,0,(E12+(E6*E11))/E10)</f>
        <v>7.4482758620689662</v>
      </c>
      <c r="F24" s="2">
        <f>IF(G10=0,0,(G12+(G6*G11))/G10)</f>
        <v>6.1764705882352944</v>
      </c>
      <c r="H24" s="2">
        <f>IF(I10=0,0,(I12+(I6*I11))/I10)</f>
        <v>5.3211009174311927</v>
      </c>
      <c r="J24" s="2">
        <f>IF(K10=0,0,(K12+(K6*K11))/K10)</f>
        <v>4.2427184466019421</v>
      </c>
      <c r="L24" s="2">
        <f>IF(M10=0,0,(M12+(M6*M11))/M10)</f>
        <v>0</v>
      </c>
      <c r="N24" s="2"/>
      <c r="O24" s="11"/>
    </row>
    <row r="25" spans="1:15" x14ac:dyDescent="0.25">
      <c r="A25" s="8" t="s">
        <v>32</v>
      </c>
      <c r="D25" s="10">
        <f>B16/E10</f>
        <v>10.212418300653594</v>
      </c>
      <c r="F25" s="10">
        <f>IF(D25&lt;D24,D25,F23)</f>
        <v>4.3448275862068968</v>
      </c>
      <c r="H25" s="10">
        <f>IF(F25&lt;F24,F25,H23)</f>
        <v>4.3448275862068968</v>
      </c>
      <c r="J25" s="10">
        <f>IF(H25&lt;H24,H25,J23)</f>
        <v>4.3448275862068968</v>
      </c>
      <c r="L25" s="10">
        <f>IF(J25&lt;J24,J25,L23)</f>
        <v>3.2718446601941746</v>
      </c>
      <c r="N25" s="10">
        <f>IF(L25&lt;L24,L25,L24)</f>
        <v>0</v>
      </c>
      <c r="O25" s="11"/>
    </row>
    <row r="26" spans="1:15" x14ac:dyDescent="0.25">
      <c r="A26" s="8" t="s">
        <v>29</v>
      </c>
      <c r="D26" s="10">
        <f>D25-D24</f>
        <v>2.7641424385846278</v>
      </c>
      <c r="F26" s="10">
        <f>F25-F24</f>
        <v>-1.8316430020283976</v>
      </c>
      <c r="H26" s="10">
        <f>H25-H24</f>
        <v>-0.97627333122429594</v>
      </c>
      <c r="J26" s="10">
        <f>J25-J24</f>
        <v>0.10210913960495471</v>
      </c>
      <c r="L26" s="10">
        <f>L25-L24</f>
        <v>3.2718446601941746</v>
      </c>
      <c r="N26" s="10">
        <f>N25-N24</f>
        <v>0</v>
      </c>
      <c r="O26" s="11"/>
    </row>
    <row r="27" spans="1:15" x14ac:dyDescent="0.25">
      <c r="O27" s="11"/>
    </row>
    <row r="28" spans="1:15" x14ac:dyDescent="0.25">
      <c r="A28" s="9" t="s">
        <v>1</v>
      </c>
    </row>
    <row r="29" spans="1:15" x14ac:dyDescent="0.25">
      <c r="A29" s="8" t="s">
        <v>23</v>
      </c>
      <c r="E29">
        <f>E2</f>
        <v>18</v>
      </c>
      <c r="G29">
        <f>G2</f>
        <v>25</v>
      </c>
      <c r="I29">
        <f>I2</f>
        <v>29</v>
      </c>
      <c r="K29">
        <f>K2</f>
        <v>23</v>
      </c>
      <c r="M29">
        <f>M2</f>
        <v>0</v>
      </c>
      <c r="N29">
        <f>E29+G29+I29+K29</f>
        <v>95</v>
      </c>
    </row>
  </sheetData>
  <conditionalFormatting sqref="D26">
    <cfRule type="cellIs" dxfId="5" priority="6" operator="lessThan">
      <formula>0</formula>
    </cfRule>
  </conditionalFormatting>
  <conditionalFormatting sqref="F26">
    <cfRule type="cellIs" dxfId="4" priority="5" operator="lessThan">
      <formula>0</formula>
    </cfRule>
  </conditionalFormatting>
  <conditionalFormatting sqref="H26">
    <cfRule type="cellIs" dxfId="3" priority="4" operator="lessThan">
      <formula>0</formula>
    </cfRule>
  </conditionalFormatting>
  <conditionalFormatting sqref="J26">
    <cfRule type="cellIs" dxfId="2" priority="3" operator="lessThan">
      <formula>0</formula>
    </cfRule>
  </conditionalFormatting>
  <conditionalFormatting sqref="L26">
    <cfRule type="cellIs" dxfId="1" priority="2" operator="lessThan">
      <formula>0</formula>
    </cfRule>
  </conditionalFormatting>
  <conditionalFormatting sqref="N2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 _stimulation</vt:lpstr>
      <vt:lpstr>Future_Stimulation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keech</dc:creator>
  <cp:lastModifiedBy>zainab vohra</cp:lastModifiedBy>
  <dcterms:created xsi:type="dcterms:W3CDTF">2020-02-25T14:39:03Z</dcterms:created>
  <dcterms:modified xsi:type="dcterms:W3CDTF">2020-03-02T17:01:36Z</dcterms:modified>
</cp:coreProperties>
</file>