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itHub_Repositiories\Computer Science Code Portfolio\Fantastical Mundane - Crafting System\"/>
    </mc:Choice>
  </mc:AlternateContent>
  <xr:revisionPtr revIDLastSave="0" documentId="13_ncr:1_{18201E94-CE75-42B1-B563-B49795B20B9C}" xr6:coauthVersionLast="47" xr6:coauthVersionMax="47" xr10:uidLastSave="{00000000-0000-0000-0000-000000000000}"/>
  <bookViews>
    <workbookView xWindow="-120" yWindow="-120" windowWidth="29040" windowHeight="15720" firstSheet="5" activeTab="8" xr2:uid="{00000000-000D-0000-FFFF-FFFF00000000}"/>
  </bookViews>
  <sheets>
    <sheet name="Fantastical Mundane |PROGESSION" sheetId="1" r:id="rId1"/>
    <sheet name="Fantastical Mundane |RECIPES" sheetId="2" r:id="rId2"/>
    <sheet name="Fantastical Mundane |RAW" sheetId="3" r:id="rId3"/>
    <sheet name="Fantastical Mundane |REFINED" sheetId="4" r:id="rId4"/>
    <sheet name="Fantastical Mundane |PARTS" sheetId="5" r:id="rId5"/>
    <sheet name="Fantastical Mundane |PRODUCT" sheetId="6" r:id="rId6"/>
    <sheet name="Fantastical Mundane |COST" sheetId="7" r:id="rId7"/>
    <sheet name="Fantastical Mundane |ANALYSIS" sheetId="8" r:id="rId8"/>
    <sheet name="Fantastical Mundane |INTENTION" sheetId="9" r:id="rId9"/>
  </sheets>
  <definedNames>
    <definedName name="Epic">'Fantastical Mundane |RECIPES'!$H$3:$H$100</definedName>
    <definedName name="Fantastical">'Fantastical Mundane |RECIPES'!$J$3:$J$100</definedName>
    <definedName name="Mundane">'Fantastical Mundane |RECIPES'!$B$3:$B$100</definedName>
    <definedName name="Rare">'Fantastical Mundane |RECIPES'!$F$3:$F$100</definedName>
    <definedName name="Uncommon">'Fantastical Mundane |RECIPES'!$D$3:$D$100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vcpp0tP4RvwYMlonlnUHWZlpdDuYNMnVe7W/+YYJqmA="/>
    </ext>
  </extLst>
</workbook>
</file>

<file path=xl/calcChain.xml><?xml version="1.0" encoding="utf-8"?>
<calcChain xmlns="http://schemas.openxmlformats.org/spreadsheetml/2006/main">
  <c r="B77" i="8" l="1"/>
  <c r="B75" i="8"/>
  <c r="B74" i="8"/>
  <c r="B69" i="8"/>
  <c r="B67" i="8"/>
  <c r="B63" i="8"/>
  <c r="B62" i="8"/>
  <c r="B61" i="8"/>
  <c r="B56" i="8"/>
  <c r="B55" i="8"/>
  <c r="B54" i="8"/>
  <c r="B51" i="8"/>
  <c r="B48" i="8"/>
  <c r="B46" i="8"/>
  <c r="B45" i="8"/>
  <c r="B44" i="8"/>
  <c r="H35" i="8"/>
  <c r="G35" i="8"/>
  <c r="F35" i="8"/>
  <c r="H34" i="8"/>
  <c r="G34" i="8"/>
  <c r="F34" i="8"/>
  <c r="B34" i="8"/>
  <c r="H33" i="8"/>
  <c r="G33" i="8"/>
  <c r="F33" i="8"/>
  <c r="H32" i="8"/>
  <c r="G32" i="8"/>
  <c r="F32" i="8"/>
  <c r="B32" i="8"/>
  <c r="H31" i="8"/>
  <c r="G31" i="8"/>
  <c r="F31" i="8"/>
  <c r="H30" i="8"/>
  <c r="G30" i="8"/>
  <c r="F30" i="8"/>
  <c r="H29" i="8"/>
  <c r="G29" i="8"/>
  <c r="F29" i="8"/>
  <c r="H28" i="8"/>
  <c r="G28" i="8"/>
  <c r="F28" i="8"/>
  <c r="H27" i="8"/>
  <c r="G27" i="8"/>
  <c r="F27" i="8"/>
  <c r="H26" i="8"/>
  <c r="G26" i="8"/>
  <c r="F26" i="8"/>
  <c r="H25" i="8"/>
  <c r="G25" i="8"/>
  <c r="F25" i="8"/>
  <c r="B25" i="8"/>
  <c r="H24" i="8"/>
  <c r="G24" i="8"/>
  <c r="F24" i="8"/>
  <c r="H23" i="8"/>
  <c r="G23" i="8"/>
  <c r="F23" i="8"/>
  <c r="H22" i="8"/>
  <c r="G22" i="8"/>
  <c r="F22" i="8"/>
  <c r="H21" i="8"/>
  <c r="G21" i="8"/>
  <c r="F21" i="8"/>
  <c r="H20" i="8"/>
  <c r="G20" i="8"/>
  <c r="F20" i="8"/>
  <c r="B20" i="8"/>
  <c r="H19" i="8"/>
  <c r="G19" i="8"/>
  <c r="F19" i="8"/>
  <c r="H18" i="8"/>
  <c r="G18" i="8"/>
  <c r="F18" i="8"/>
  <c r="H17" i="8"/>
  <c r="G17" i="8"/>
  <c r="F17" i="8"/>
  <c r="H16" i="8"/>
  <c r="G16" i="8"/>
  <c r="F16" i="8"/>
  <c r="H15" i="8"/>
  <c r="G15" i="8"/>
  <c r="F15" i="8"/>
  <c r="B15" i="8"/>
  <c r="H14" i="8"/>
  <c r="G14" i="8"/>
  <c r="F14" i="8"/>
  <c r="H13" i="8"/>
  <c r="G13" i="8"/>
  <c r="F13" i="8"/>
  <c r="B13" i="8"/>
  <c r="H12" i="8"/>
  <c r="G12" i="8"/>
  <c r="F12" i="8"/>
  <c r="H11" i="8"/>
  <c r="G11" i="8"/>
  <c r="F11" i="8"/>
  <c r="H10" i="8"/>
  <c r="G10" i="8"/>
  <c r="F10" i="8"/>
  <c r="B10" i="8"/>
  <c r="H9" i="8"/>
  <c r="G9" i="8"/>
  <c r="F9" i="8"/>
  <c r="H8" i="8"/>
  <c r="G8" i="8"/>
  <c r="F8" i="8"/>
  <c r="H7" i="8"/>
  <c r="G7" i="8"/>
  <c r="F7" i="8"/>
  <c r="J6" i="8"/>
  <c r="H6" i="8"/>
  <c r="G6" i="8"/>
  <c r="F6" i="8"/>
  <c r="J5" i="8"/>
  <c r="H5" i="8"/>
  <c r="G5" i="8"/>
  <c r="F5" i="8"/>
  <c r="B5" i="8"/>
  <c r="J4" i="8"/>
  <c r="H4" i="8"/>
  <c r="G4" i="8"/>
  <c r="F4" i="8"/>
  <c r="B4" i="8"/>
  <c r="J3" i="8"/>
  <c r="H3" i="8"/>
  <c r="G3" i="8"/>
  <c r="F3" i="8"/>
  <c r="BR71" i="7"/>
  <c r="B71" i="7"/>
  <c r="B35" i="8" s="1"/>
  <c r="BR70" i="7"/>
  <c r="B70" i="7"/>
  <c r="BR69" i="7"/>
  <c r="B69" i="7"/>
  <c r="B33" i="8" s="1"/>
  <c r="BR68" i="7"/>
  <c r="B68" i="7"/>
  <c r="BR67" i="7"/>
  <c r="B67" i="7"/>
  <c r="B31" i="8" s="1"/>
  <c r="BR66" i="7"/>
  <c r="B66" i="7"/>
  <c r="B30" i="8" s="1"/>
  <c r="BR65" i="7"/>
  <c r="B65" i="7"/>
  <c r="B29" i="8" s="1"/>
  <c r="BR64" i="7"/>
  <c r="B64" i="7"/>
  <c r="B28" i="8" s="1"/>
  <c r="BR63" i="7"/>
  <c r="B63" i="7"/>
  <c r="B27" i="8" s="1"/>
  <c r="BR62" i="7"/>
  <c r="B62" i="7"/>
  <c r="B26" i="8" s="1"/>
  <c r="BR61" i="7"/>
  <c r="B61" i="7"/>
  <c r="BR60" i="7"/>
  <c r="B60" i="7"/>
  <c r="B24" i="8" s="1"/>
  <c r="BR59" i="7"/>
  <c r="B59" i="7"/>
  <c r="B23" i="8" s="1"/>
  <c r="BR58" i="7"/>
  <c r="B58" i="7"/>
  <c r="B22" i="8" s="1"/>
  <c r="BR57" i="7"/>
  <c r="B57" i="7"/>
  <c r="B21" i="8" s="1"/>
  <c r="BR56" i="7"/>
  <c r="B56" i="7"/>
  <c r="BR55" i="7"/>
  <c r="B55" i="7"/>
  <c r="B19" i="8" s="1"/>
  <c r="BR54" i="7"/>
  <c r="B54" i="7"/>
  <c r="B18" i="8" s="1"/>
  <c r="BR53" i="7"/>
  <c r="B53" i="7"/>
  <c r="B17" i="8" s="1"/>
  <c r="BR52" i="7"/>
  <c r="B52" i="7"/>
  <c r="B16" i="8" s="1"/>
  <c r="BR51" i="7"/>
  <c r="B51" i="7"/>
  <c r="BR50" i="7"/>
  <c r="B50" i="7"/>
  <c r="B14" i="8" s="1"/>
  <c r="BR49" i="7"/>
  <c r="B49" i="7"/>
  <c r="BR48" i="7"/>
  <c r="B48" i="7"/>
  <c r="B12" i="8" s="1"/>
  <c r="BR47" i="7"/>
  <c r="B47" i="7"/>
  <c r="B11" i="8" s="1"/>
  <c r="BR46" i="7"/>
  <c r="B46" i="7"/>
  <c r="BR45" i="7"/>
  <c r="B45" i="7"/>
  <c r="B9" i="8" s="1"/>
  <c r="BR44" i="7"/>
  <c r="B44" i="7"/>
  <c r="B8" i="8" s="1"/>
  <c r="BR43" i="7"/>
  <c r="B43" i="7"/>
  <c r="B7" i="8" s="1"/>
  <c r="BR42" i="7"/>
  <c r="B42" i="7"/>
  <c r="B6" i="8" s="1"/>
  <c r="BR41" i="7"/>
  <c r="B41" i="7"/>
  <c r="BR40" i="7"/>
  <c r="B40" i="7"/>
  <c r="BR39" i="7"/>
  <c r="B39" i="7"/>
  <c r="BQ33" i="7"/>
  <c r="BJ33" i="7"/>
  <c r="BI33" i="7"/>
  <c r="BF33" i="7"/>
  <c r="BE33" i="7"/>
  <c r="AW33" i="7"/>
  <c r="AU33" i="7"/>
  <c r="AT33" i="7"/>
  <c r="AS33" i="7"/>
  <c r="AP33" i="7"/>
  <c r="AN33" i="7"/>
  <c r="AM33" i="7"/>
  <c r="AL33" i="7"/>
  <c r="AK33" i="7"/>
  <c r="AD33" i="7"/>
  <c r="AC33" i="7"/>
  <c r="AB33" i="7"/>
  <c r="AA33" i="7"/>
  <c r="Z33" i="7"/>
  <c r="X33" i="7"/>
  <c r="W33" i="7"/>
  <c r="V33" i="7"/>
  <c r="U33" i="7"/>
  <c r="T33" i="7"/>
  <c r="S33" i="7"/>
  <c r="R33" i="7"/>
  <c r="Q33" i="7"/>
  <c r="P33" i="7"/>
  <c r="O33" i="7"/>
  <c r="N33" i="7"/>
  <c r="M33" i="7"/>
  <c r="L33" i="7"/>
  <c r="K33" i="7"/>
  <c r="J33" i="7"/>
  <c r="I33" i="7"/>
  <c r="H33" i="7"/>
  <c r="G33" i="7"/>
  <c r="F33" i="7"/>
  <c r="E33" i="7"/>
  <c r="D33" i="7"/>
  <c r="C33" i="7"/>
  <c r="BZ30" i="7"/>
  <c r="AA30" i="7"/>
  <c r="B58" i="8" s="1"/>
  <c r="Y30" i="7"/>
  <c r="B30" i="7"/>
  <c r="B81" i="8" s="1"/>
  <c r="BZ29" i="7"/>
  <c r="AA29" i="7"/>
  <c r="B57" i="8" s="1"/>
  <c r="Y29" i="7"/>
  <c r="B29" i="7"/>
  <c r="B80" i="8" s="1"/>
  <c r="BZ28" i="7"/>
  <c r="AA28" i="7"/>
  <c r="Y28" i="7"/>
  <c r="B28" i="7"/>
  <c r="B79" i="8" s="1"/>
  <c r="BZ27" i="7"/>
  <c r="AA27" i="7"/>
  <c r="Y27" i="7"/>
  <c r="B27" i="7"/>
  <c r="B78" i="8" s="1"/>
  <c r="BZ26" i="7"/>
  <c r="AA26" i="7"/>
  <c r="Y26" i="7"/>
  <c r="B26" i="7"/>
  <c r="BZ25" i="7"/>
  <c r="AA25" i="7"/>
  <c r="B53" i="8" s="1"/>
  <c r="Y25" i="7"/>
  <c r="B25" i="7"/>
  <c r="B76" i="8" s="1"/>
  <c r="BZ24" i="7"/>
  <c r="AA24" i="7"/>
  <c r="B52" i="8" s="1"/>
  <c r="Y24" i="7"/>
  <c r="B24" i="7"/>
  <c r="BZ23" i="7"/>
  <c r="AA23" i="7"/>
  <c r="Y23" i="7"/>
  <c r="B23" i="7"/>
  <c r="BZ22" i="7"/>
  <c r="AA22" i="7"/>
  <c r="B50" i="8" s="1"/>
  <c r="Y22" i="7"/>
  <c r="B22" i="7"/>
  <c r="B73" i="8" s="1"/>
  <c r="BZ21" i="7"/>
  <c r="AA21" i="7"/>
  <c r="B49" i="8" s="1"/>
  <c r="Y21" i="7"/>
  <c r="B21" i="7"/>
  <c r="B72" i="8" s="1"/>
  <c r="BZ20" i="7"/>
  <c r="AA20" i="7"/>
  <c r="Y20" i="7"/>
  <c r="B20" i="7"/>
  <c r="B71" i="8" s="1"/>
  <c r="BZ19" i="7"/>
  <c r="AA19" i="7"/>
  <c r="B47" i="8" s="1"/>
  <c r="Y19" i="7"/>
  <c r="B19" i="7"/>
  <c r="B70" i="8" s="1"/>
  <c r="BZ18" i="7"/>
  <c r="AA18" i="7"/>
  <c r="Y18" i="7"/>
  <c r="B18" i="7"/>
  <c r="BZ17" i="7"/>
  <c r="AA17" i="7"/>
  <c r="Y17" i="7"/>
  <c r="B17" i="7"/>
  <c r="B68" i="8" s="1"/>
  <c r="BZ16" i="7"/>
  <c r="AA16" i="7"/>
  <c r="Y16" i="7"/>
  <c r="B16" i="7"/>
  <c r="BZ15" i="7"/>
  <c r="AA15" i="7"/>
  <c r="B43" i="8" s="1"/>
  <c r="Y15" i="7"/>
  <c r="B15" i="7"/>
  <c r="B66" i="8" s="1"/>
  <c r="BZ14" i="7"/>
  <c r="AA14" i="7"/>
  <c r="B42" i="8" s="1"/>
  <c r="Y14" i="7"/>
  <c r="B14" i="7"/>
  <c r="B65" i="8" s="1"/>
  <c r="BZ13" i="7"/>
  <c r="AA13" i="7"/>
  <c r="B41" i="8" s="1"/>
  <c r="Y13" i="7"/>
  <c r="B13" i="7"/>
  <c r="B64" i="8" s="1"/>
  <c r="BZ12" i="7"/>
  <c r="AA12" i="7"/>
  <c r="B40" i="8" s="1"/>
  <c r="Y12" i="7"/>
  <c r="B12" i="7"/>
  <c r="BZ11" i="7"/>
  <c r="AA11" i="7"/>
  <c r="B39" i="8" s="1"/>
  <c r="Y11" i="7"/>
  <c r="B11" i="7"/>
  <c r="BZ10" i="7"/>
  <c r="AA10" i="7"/>
  <c r="B38" i="8" s="1"/>
  <c r="Y10" i="7"/>
  <c r="B10" i="7"/>
  <c r="BZ9" i="7"/>
  <c r="D37" i="8" s="1" a="1"/>
  <c r="D56" i="8" s="1"/>
  <c r="AA9" i="7"/>
  <c r="B37" i="8" s="1"/>
  <c r="Y9" i="7"/>
  <c r="D60" i="8" s="1" a="1"/>
  <c r="B9" i="7"/>
  <c r="B60" i="8" s="1"/>
  <c r="BY3" i="7"/>
  <c r="BT3" i="7"/>
  <c r="BL33" i="7" s="1"/>
  <c r="BS3" i="7"/>
  <c r="BK33" i="7" s="1"/>
  <c r="BR3" i="7"/>
  <c r="BQ3" i="7"/>
  <c r="BJ3" i="7"/>
  <c r="BB33" i="7" s="1"/>
  <c r="BI3" i="7"/>
  <c r="BA33" i="7" s="1"/>
  <c r="BH3" i="7"/>
  <c r="AZ33" i="7" s="1"/>
  <c r="BG3" i="7"/>
  <c r="AY33" i="7" s="1"/>
  <c r="BE3" i="7"/>
  <c r="BC3" i="7"/>
  <c r="BB3" i="7"/>
  <c r="BA3" i="7"/>
  <c r="AZ3" i="7"/>
  <c r="AR33" i="7" s="1"/>
  <c r="AY3" i="7"/>
  <c r="AQ33" i="7" s="1"/>
  <c r="AX3" i="7"/>
  <c r="AW3" i="7"/>
  <c r="AO33" i="7" s="1"/>
  <c r="AV3" i="7"/>
  <c r="AU3" i="7"/>
  <c r="AT3" i="7"/>
  <c r="AS3" i="7"/>
  <c r="AR3" i="7"/>
  <c r="AJ33" i="7" s="1"/>
  <c r="AQ3" i="7"/>
  <c r="AI33" i="7" s="1"/>
  <c r="AP3" i="7"/>
  <c r="AH33" i="7" s="1"/>
  <c r="AO3" i="7"/>
  <c r="AG33" i="7" s="1"/>
  <c r="AN3" i="7"/>
  <c r="AF33" i="7" s="1"/>
  <c r="AM3" i="7"/>
  <c r="AE33" i="7" s="1"/>
  <c r="AL3" i="7"/>
  <c r="AK3" i="7"/>
  <c r="AJ3" i="7"/>
  <c r="AI3" i="7"/>
  <c r="AH3" i="7"/>
  <c r="X3" i="7"/>
  <c r="W3" i="7"/>
  <c r="BX3" i="7" s="1"/>
  <c r="BP33" i="7" s="1"/>
  <c r="V3" i="7"/>
  <c r="BW3" i="7" s="1"/>
  <c r="BO33" i="7" s="1"/>
  <c r="U3" i="7"/>
  <c r="BV3" i="7" s="1"/>
  <c r="BN33" i="7" s="1"/>
  <c r="T3" i="7"/>
  <c r="BU3" i="7" s="1"/>
  <c r="BM33" i="7" s="1"/>
  <c r="S3" i="7"/>
  <c r="R3" i="7"/>
  <c r="Q3" i="7"/>
  <c r="P3" i="7"/>
  <c r="O3" i="7"/>
  <c r="BP3" i="7" s="1"/>
  <c r="BH33" i="7" s="1"/>
  <c r="N3" i="7"/>
  <c r="BO3" i="7" s="1"/>
  <c r="BG33" i="7" s="1"/>
  <c r="M3" i="7"/>
  <c r="BN3" i="7" s="1"/>
  <c r="L3" i="7"/>
  <c r="BM3" i="7" s="1"/>
  <c r="K3" i="7"/>
  <c r="BL3" i="7" s="1"/>
  <c r="BD33" i="7" s="1"/>
  <c r="J3" i="7"/>
  <c r="I3" i="7"/>
  <c r="H3" i="7"/>
  <c r="G3" i="7"/>
  <c r="F3" i="7"/>
  <c r="E3" i="7"/>
  <c r="BF3" i="7" s="1"/>
  <c r="AX33" i="7" s="1"/>
  <c r="D3" i="7"/>
  <c r="C3" i="7"/>
  <c r="M14" i="3"/>
  <c r="L14" i="3"/>
  <c r="K14" i="3"/>
  <c r="J14" i="3"/>
  <c r="I14" i="3"/>
  <c r="H14" i="3"/>
  <c r="G14" i="3"/>
  <c r="F14" i="3"/>
  <c r="E14" i="3"/>
  <c r="D14" i="3"/>
  <c r="C14" i="3"/>
  <c r="M13" i="3"/>
  <c r="L13" i="3"/>
  <c r="K13" i="3"/>
  <c r="J13" i="3"/>
  <c r="I13" i="3"/>
  <c r="H13" i="3"/>
  <c r="G13" i="3"/>
  <c r="F13" i="3"/>
  <c r="E13" i="3"/>
  <c r="D13" i="3"/>
  <c r="C13" i="3"/>
  <c r="M12" i="3"/>
  <c r="L12" i="3"/>
  <c r="K12" i="3"/>
  <c r="J12" i="3"/>
  <c r="I12" i="3"/>
  <c r="H12" i="3"/>
  <c r="G12" i="3"/>
  <c r="F12" i="3"/>
  <c r="E12" i="3"/>
  <c r="D12" i="3"/>
  <c r="C12" i="3"/>
  <c r="M8" i="3"/>
  <c r="L8" i="3"/>
  <c r="K8" i="3"/>
  <c r="J8" i="3"/>
  <c r="I8" i="3"/>
  <c r="H8" i="3"/>
  <c r="G8" i="3"/>
  <c r="F8" i="3"/>
  <c r="E8" i="3"/>
  <c r="D8" i="3"/>
  <c r="C8" i="3"/>
  <c r="M7" i="3"/>
  <c r="L7" i="3"/>
  <c r="K7" i="3"/>
  <c r="J7" i="3"/>
  <c r="I7" i="3"/>
  <c r="H7" i="3"/>
  <c r="G7" i="3"/>
  <c r="F7" i="3"/>
  <c r="E7" i="3"/>
  <c r="D7" i="3"/>
  <c r="C7" i="3"/>
  <c r="M6" i="3"/>
  <c r="L6" i="3"/>
  <c r="K6" i="3"/>
  <c r="J6" i="3"/>
  <c r="I6" i="3"/>
  <c r="H6" i="3"/>
  <c r="G6" i="3"/>
  <c r="F6" i="3"/>
  <c r="L10" i="4" s="1"/>
  <c r="E6" i="3"/>
  <c r="D6" i="3"/>
  <c r="C6" i="3"/>
  <c r="H51" i="2"/>
  <c r="H48" i="2"/>
  <c r="H47" i="2"/>
  <c r="H43" i="2"/>
  <c r="H41" i="2"/>
  <c r="H36" i="2" a="1"/>
  <c r="H3" i="2" a="1"/>
  <c r="F18" i="2"/>
  <c r="F14" i="2"/>
  <c r="F3" i="2" a="1"/>
  <c r="B24" i="1"/>
  <c r="F22" i="1"/>
  <c r="C22" i="1"/>
  <c r="F21" i="1"/>
  <c r="C21" i="1"/>
  <c r="F20" i="1"/>
  <c r="C20" i="1"/>
  <c r="F19" i="1"/>
  <c r="C19" i="1"/>
  <c r="F18" i="1"/>
  <c r="C18" i="1"/>
  <c r="F17" i="1"/>
  <c r="C17" i="1"/>
  <c r="F16" i="1"/>
  <c r="C16" i="1"/>
  <c r="F15" i="1"/>
  <c r="C15" i="1"/>
  <c r="F14" i="1"/>
  <c r="C14" i="1"/>
  <c r="F13" i="1"/>
  <c r="C13" i="1"/>
  <c r="F12" i="1"/>
  <c r="C12" i="1"/>
  <c r="F11" i="1"/>
  <c r="C11" i="1"/>
  <c r="F10" i="1"/>
  <c r="C10" i="1"/>
  <c r="F9" i="1"/>
  <c r="C9" i="1"/>
  <c r="F8" i="1"/>
  <c r="C8" i="1"/>
  <c r="F7" i="1"/>
  <c r="C7" i="1"/>
  <c r="F6" i="1"/>
  <c r="C6" i="1"/>
  <c r="F5" i="1"/>
  <c r="C5" i="1"/>
  <c r="F4" i="1"/>
  <c r="C4" i="1"/>
  <c r="K21" i="1"/>
  <c r="K16" i="1"/>
  <c r="K15" i="1"/>
  <c r="K11" i="1"/>
  <c r="K7" i="1"/>
  <c r="K3" i="1" a="1"/>
  <c r="K4" i="1" s="1"/>
  <c r="H17" i="1"/>
  <c r="I17" i="1" s="1"/>
  <c r="H15" i="1"/>
  <c r="I15" i="1" s="1"/>
  <c r="H9" i="1"/>
  <c r="I9" i="1" s="1"/>
  <c r="H8" i="1"/>
  <c r="I8" i="1" s="1"/>
  <c r="H7" i="1"/>
  <c r="I7" i="1" s="1"/>
  <c r="H6" i="1"/>
  <c r="I6" i="1" s="1"/>
  <c r="H3" i="1" a="1"/>
  <c r="F3" i="1"/>
  <c r="C3" i="1"/>
  <c r="N1" i="1"/>
  <c r="K1" i="1"/>
  <c r="H1" i="1"/>
  <c r="E1" i="1"/>
  <c r="B1" i="1"/>
  <c r="L14" i="4" l="1"/>
  <c r="L12" i="4"/>
  <c r="L13" i="4"/>
  <c r="F6" i="2"/>
  <c r="F5" i="2"/>
  <c r="F24" i="2"/>
  <c r="F4" i="2"/>
  <c r="F21" i="2"/>
  <c r="F19" i="2"/>
  <c r="F17" i="2"/>
  <c r="F9" i="2"/>
  <c r="F7" i="2"/>
  <c r="F23" i="2"/>
  <c r="F20" i="2"/>
  <c r="F22" i="2"/>
  <c r="F16" i="2"/>
  <c r="F13" i="2"/>
  <c r="F11" i="2"/>
  <c r="F12" i="2"/>
  <c r="F10" i="4"/>
  <c r="D74" i="8"/>
  <c r="D73" i="8"/>
  <c r="D72" i="8"/>
  <c r="D71" i="8"/>
  <c r="D69" i="8"/>
  <c r="D68" i="8"/>
  <c r="D67" i="8"/>
  <c r="D66" i="8"/>
  <c r="D65" i="8"/>
  <c r="D64" i="8"/>
  <c r="D77" i="8"/>
  <c r="D76" i="8"/>
  <c r="D75" i="8"/>
  <c r="D61" i="8"/>
  <c r="D60" i="8"/>
  <c r="D81" i="8"/>
  <c r="D80" i="8"/>
  <c r="D79" i="8"/>
  <c r="D78" i="8"/>
  <c r="D70" i="8"/>
  <c r="D63" i="8"/>
  <c r="D62" i="8"/>
  <c r="F8" i="2"/>
  <c r="G10" i="4"/>
  <c r="H31" i="2"/>
  <c r="H11" i="2"/>
  <c r="H30" i="2"/>
  <c r="H10" i="2"/>
  <c r="H29" i="2"/>
  <c r="H9" i="2"/>
  <c r="H26" i="2"/>
  <c r="H6" i="2"/>
  <c r="H24" i="2"/>
  <c r="H4" i="2"/>
  <c r="H22" i="2"/>
  <c r="H3" i="2"/>
  <c r="H34" i="2"/>
  <c r="H14" i="2"/>
  <c r="H32" i="2"/>
  <c r="H12" i="2"/>
  <c r="H23" i="2"/>
  <c r="H21" i="2"/>
  <c r="H19" i="2"/>
  <c r="H20" i="2"/>
  <c r="H17" i="2"/>
  <c r="H13" i="2"/>
  <c r="H8" i="2"/>
  <c r="H7" i="2"/>
  <c r="H35" i="2"/>
  <c r="H33" i="2"/>
  <c r="H28" i="2"/>
  <c r="H27" i="2"/>
  <c r="H25" i="2"/>
  <c r="H16" i="2"/>
  <c r="F10" i="2"/>
  <c r="E25" i="2" a="1"/>
  <c r="BK3" i="7"/>
  <c r="BC33" i="7" s="1"/>
  <c r="B3" i="2" a="1"/>
  <c r="F15" i="2"/>
  <c r="J10" i="4"/>
  <c r="H5" i="2"/>
  <c r="H10" i="4"/>
  <c r="L4" i="4"/>
  <c r="E10" i="4"/>
  <c r="I4" i="4"/>
  <c r="C10" i="4"/>
  <c r="G4" i="4"/>
  <c r="E4" i="4"/>
  <c r="D4" i="4"/>
  <c r="C4" i="4"/>
  <c r="C3" i="2" a="1"/>
  <c r="D10" i="4"/>
  <c r="K4" i="4"/>
  <c r="J4" i="4"/>
  <c r="H4" i="4"/>
  <c r="F4" i="4"/>
  <c r="H15" i="2"/>
  <c r="H18" i="2"/>
  <c r="C26" i="1" a="1"/>
  <c r="F25" i="2" a="1"/>
  <c r="D3" i="2" a="1"/>
  <c r="F3" i="2"/>
  <c r="H39" i="2"/>
  <c r="H38" i="2"/>
  <c r="H57" i="2"/>
  <c r="H37" i="2"/>
  <c r="H54" i="2"/>
  <c r="H52" i="2"/>
  <c r="H50" i="2"/>
  <c r="H42" i="2"/>
  <c r="H40" i="2"/>
  <c r="H56" i="2"/>
  <c r="H55" i="2"/>
  <c r="H53" i="2"/>
  <c r="H49" i="2"/>
  <c r="H46" i="2"/>
  <c r="H45" i="2"/>
  <c r="H44" i="2"/>
  <c r="H36" i="2"/>
  <c r="D49" i="8"/>
  <c r="K8" i="1"/>
  <c r="K9" i="1"/>
  <c r="D3" i="8" a="1"/>
  <c r="H21" i="1"/>
  <c r="I21" i="1" s="1"/>
  <c r="H19" i="1"/>
  <c r="I19" i="1" s="1"/>
  <c r="H16" i="1"/>
  <c r="I16" i="1" s="1"/>
  <c r="H14" i="1"/>
  <c r="I14" i="1" s="1"/>
  <c r="H12" i="1"/>
  <c r="I12" i="1" s="1"/>
  <c r="H4" i="1"/>
  <c r="I4" i="1" s="1"/>
  <c r="H22" i="1"/>
  <c r="I22" i="1" s="1"/>
  <c r="H3" i="1"/>
  <c r="I3" i="1" s="1"/>
  <c r="H20" i="1"/>
  <c r="I20" i="1" s="1"/>
  <c r="H5" i="1"/>
  <c r="I5" i="1" s="1"/>
  <c r="K13" i="1"/>
  <c r="E36" i="2" a="1"/>
  <c r="C14" i="2" a="1"/>
  <c r="D25" i="2" a="1"/>
  <c r="D40" i="8"/>
  <c r="D39" i="8"/>
  <c r="D58" i="8"/>
  <c r="D38" i="8"/>
  <c r="D57" i="8"/>
  <c r="D55" i="8"/>
  <c r="D54" i="8"/>
  <c r="D53" i="8"/>
  <c r="D52" i="8"/>
  <c r="D51" i="8"/>
  <c r="D50" i="8"/>
  <c r="D43" i="8"/>
  <c r="D42" i="8"/>
  <c r="D41" i="8"/>
  <c r="H10" i="1"/>
  <c r="I10" i="1" s="1"/>
  <c r="H11" i="1"/>
  <c r="I11" i="1" s="1"/>
  <c r="H13" i="1"/>
  <c r="I13" i="1" s="1"/>
  <c r="H18" i="1"/>
  <c r="I18" i="1" s="1"/>
  <c r="D37" i="8"/>
  <c r="D44" i="8"/>
  <c r="J3" i="2" a="1"/>
  <c r="D45" i="8"/>
  <c r="D46" i="8"/>
  <c r="K19" i="1"/>
  <c r="K18" i="1"/>
  <c r="K17" i="1"/>
  <c r="K14" i="1"/>
  <c r="K12" i="1"/>
  <c r="K10" i="1"/>
  <c r="K22" i="1"/>
  <c r="K3" i="1"/>
  <c r="K20" i="1"/>
  <c r="K5" i="1"/>
  <c r="D47" i="8"/>
  <c r="K6" i="1"/>
  <c r="D48" i="8"/>
  <c r="K10" i="4"/>
  <c r="BD3" i="7"/>
  <c r="AV33" i="7" s="1"/>
  <c r="M10" i="4"/>
  <c r="B3" i="8"/>
  <c r="E3" i="8" a="1"/>
  <c r="M4" i="4"/>
  <c r="I10" i="4"/>
  <c r="F13" i="4" l="1"/>
  <c r="F14" i="4"/>
  <c r="F12" i="4"/>
  <c r="J14" i="4"/>
  <c r="J12" i="4"/>
  <c r="J13" i="4"/>
  <c r="M7" i="4"/>
  <c r="M6" i="4"/>
  <c r="M8" i="4"/>
  <c r="C39" i="1"/>
  <c r="B39" i="1" s="1"/>
  <c r="C37" i="1"/>
  <c r="B37" i="1" s="1"/>
  <c r="C34" i="1"/>
  <c r="B34" i="1" s="1"/>
  <c r="C32" i="1"/>
  <c r="B32" i="1" s="1"/>
  <c r="C30" i="1"/>
  <c r="B30" i="1" s="1"/>
  <c r="C42" i="1"/>
  <c r="B42" i="1" s="1"/>
  <c r="C40" i="1"/>
  <c r="B40" i="1" s="1"/>
  <c r="C38" i="1"/>
  <c r="B38" i="1" s="1"/>
  <c r="C26" i="1"/>
  <c r="B26" i="1" s="1"/>
  <c r="C45" i="1"/>
  <c r="B45" i="1" s="1"/>
  <c r="C44" i="1"/>
  <c r="B44" i="1" s="1"/>
  <c r="C33" i="1"/>
  <c r="B33" i="1" s="1"/>
  <c r="C27" i="1"/>
  <c r="B27" i="1" s="1"/>
  <c r="C31" i="1"/>
  <c r="B31" i="1" s="1"/>
  <c r="C29" i="1"/>
  <c r="B29" i="1" s="1"/>
  <c r="C28" i="1"/>
  <c r="B28" i="1" s="1"/>
  <c r="C36" i="1"/>
  <c r="B36" i="1" s="1"/>
  <c r="C35" i="1"/>
  <c r="B35" i="1" s="1"/>
  <c r="C43" i="1"/>
  <c r="B43" i="1" s="1"/>
  <c r="C41" i="1"/>
  <c r="B41" i="1" s="1"/>
  <c r="E32" i="8"/>
  <c r="E12" i="8"/>
  <c r="E31" i="8"/>
  <c r="E11" i="8"/>
  <c r="E9" i="8"/>
  <c r="E30" i="8"/>
  <c r="E10" i="8"/>
  <c r="E27" i="8"/>
  <c r="E7" i="8"/>
  <c r="E26" i="8"/>
  <c r="E6" i="8"/>
  <c r="E25" i="8"/>
  <c r="E5" i="8"/>
  <c r="E24" i="8"/>
  <c r="E4" i="8"/>
  <c r="E23" i="8"/>
  <c r="E22" i="8"/>
  <c r="E3" i="8"/>
  <c r="E35" i="8"/>
  <c r="E15" i="8"/>
  <c r="E34" i="8"/>
  <c r="E14" i="8"/>
  <c r="E33" i="8"/>
  <c r="E13" i="8"/>
  <c r="E29" i="8"/>
  <c r="E28" i="8"/>
  <c r="E21" i="8"/>
  <c r="E19" i="8"/>
  <c r="E18" i="8"/>
  <c r="E17" i="8"/>
  <c r="E16" i="8"/>
  <c r="E8" i="8"/>
  <c r="E20" i="8"/>
  <c r="B16" i="2"/>
  <c r="B15" i="2"/>
  <c r="B14" i="2"/>
  <c r="B11" i="2"/>
  <c r="B9" i="2"/>
  <c r="B7" i="2"/>
  <c r="B19" i="2"/>
  <c r="B17" i="2"/>
  <c r="B24" i="2"/>
  <c r="B22" i="2"/>
  <c r="B18" i="2"/>
  <c r="B12" i="2"/>
  <c r="B13" i="2"/>
  <c r="B4" i="2"/>
  <c r="B3" i="2"/>
  <c r="B6" i="2"/>
  <c r="B5" i="2"/>
  <c r="B8" i="2"/>
  <c r="B10" i="2"/>
  <c r="B21" i="2"/>
  <c r="B20" i="2"/>
  <c r="B23" i="2"/>
  <c r="D46" i="2"/>
  <c r="D26" i="2"/>
  <c r="D45" i="2"/>
  <c r="D44" i="2"/>
  <c r="D25" i="2"/>
  <c r="D41" i="2"/>
  <c r="D39" i="2"/>
  <c r="D37" i="2"/>
  <c r="D29" i="2"/>
  <c r="D27" i="2"/>
  <c r="D33" i="2"/>
  <c r="D32" i="2"/>
  <c r="D31" i="2"/>
  <c r="D30" i="2"/>
  <c r="D42" i="2"/>
  <c r="D40" i="2"/>
  <c r="D38" i="2"/>
  <c r="D34" i="2"/>
  <c r="D36" i="2"/>
  <c r="D35" i="2"/>
  <c r="D43" i="2"/>
  <c r="D28" i="2"/>
  <c r="K7" i="4"/>
  <c r="K6" i="4"/>
  <c r="K8" i="4"/>
  <c r="C14" i="2"/>
  <c r="C24" i="2"/>
  <c r="C16" i="2"/>
  <c r="C20" i="2"/>
  <c r="C19" i="2"/>
  <c r="C18" i="2"/>
  <c r="C17" i="2"/>
  <c r="C21" i="2"/>
  <c r="C23" i="2"/>
  <c r="C22" i="2"/>
  <c r="C15" i="2"/>
  <c r="E43" i="2"/>
  <c r="E42" i="2"/>
  <c r="E41" i="2"/>
  <c r="E38" i="2"/>
  <c r="E46" i="2"/>
  <c r="E44" i="2"/>
  <c r="E40" i="2"/>
  <c r="E36" i="2"/>
  <c r="E45" i="2"/>
  <c r="E37" i="2"/>
  <c r="E39" i="2"/>
  <c r="K13" i="4"/>
  <c r="K12" i="4"/>
  <c r="K14" i="4"/>
  <c r="J25" i="2"/>
  <c r="J5" i="2"/>
  <c r="J4" i="2"/>
  <c r="J23" i="2"/>
  <c r="J20" i="2"/>
  <c r="J18" i="2"/>
  <c r="J16" i="2"/>
  <c r="J28" i="2"/>
  <c r="J8" i="2"/>
  <c r="J26" i="2"/>
  <c r="J6" i="2"/>
  <c r="J24" i="2"/>
  <c r="J12" i="2"/>
  <c r="J11" i="2"/>
  <c r="J9" i="2"/>
  <c r="J10" i="2"/>
  <c r="J35" i="2"/>
  <c r="J3" i="2"/>
  <c r="J32" i="2"/>
  <c r="J31" i="2"/>
  <c r="J30" i="2"/>
  <c r="J19" i="2"/>
  <c r="J17" i="2"/>
  <c r="J15" i="2"/>
  <c r="J14" i="2"/>
  <c r="J13" i="2"/>
  <c r="J7" i="2"/>
  <c r="J34" i="2"/>
  <c r="J33" i="2"/>
  <c r="J29" i="2"/>
  <c r="J27" i="2"/>
  <c r="J22" i="2"/>
  <c r="J21" i="2"/>
  <c r="E34" i="2"/>
  <c r="E26" i="2"/>
  <c r="E25" i="2"/>
  <c r="E33" i="2"/>
  <c r="E30" i="2"/>
  <c r="E29" i="2"/>
  <c r="E28" i="2"/>
  <c r="E32" i="2"/>
  <c r="E35" i="2"/>
  <c r="E31" i="2"/>
  <c r="E27" i="2"/>
  <c r="E7" i="4"/>
  <c r="E8" i="4"/>
  <c r="E6" i="4"/>
  <c r="E13" i="4"/>
  <c r="E12" i="4"/>
  <c r="E14" i="4"/>
  <c r="L7" i="4"/>
  <c r="L8" i="4"/>
  <c r="L6" i="4"/>
  <c r="F31" i="2"/>
  <c r="F30" i="2"/>
  <c r="F29" i="2"/>
  <c r="AH6" i="2" s="1" a="1"/>
  <c r="AH6" i="2" s="1"/>
  <c r="AK6" i="2" s="1"/>
  <c r="F46" i="2"/>
  <c r="F26" i="2"/>
  <c r="F44" i="2"/>
  <c r="F25" i="2"/>
  <c r="AH7" i="2" s="1" a="1"/>
  <c r="AH7" i="2" s="1"/>
  <c r="AK7" i="2" s="1"/>
  <c r="F42" i="2"/>
  <c r="F34" i="2"/>
  <c r="F32" i="2"/>
  <c r="F33" i="2"/>
  <c r="F28" i="2"/>
  <c r="F27" i="2"/>
  <c r="F40" i="2"/>
  <c r="F39" i="2"/>
  <c r="F38" i="2"/>
  <c r="F35" i="2"/>
  <c r="F37" i="2"/>
  <c r="F36" i="2"/>
  <c r="F45" i="2"/>
  <c r="F43" i="2"/>
  <c r="F41" i="2"/>
  <c r="M12" i="4"/>
  <c r="M14" i="4"/>
  <c r="M13" i="4"/>
  <c r="D13" i="4"/>
  <c r="D12" i="4"/>
  <c r="D14" i="4"/>
  <c r="O3" i="1" a="1"/>
  <c r="C6" i="4"/>
  <c r="C7" i="4"/>
  <c r="C8" i="4"/>
  <c r="D8" i="4"/>
  <c r="D6" i="4"/>
  <c r="D7" i="4"/>
  <c r="C13" i="4"/>
  <c r="C12" i="4"/>
  <c r="C14" i="4"/>
  <c r="I8" i="4"/>
  <c r="I7" i="4"/>
  <c r="I6" i="4"/>
  <c r="D26" i="8"/>
  <c r="D6" i="8"/>
  <c r="D23" i="8"/>
  <c r="D25" i="8"/>
  <c r="D5" i="8"/>
  <c r="D24" i="8"/>
  <c r="D4" i="8"/>
  <c r="D21" i="8"/>
  <c r="D20" i="8"/>
  <c r="D19" i="8"/>
  <c r="D18" i="8"/>
  <c r="D17" i="8"/>
  <c r="D16" i="8"/>
  <c r="D29" i="8"/>
  <c r="D9" i="8"/>
  <c r="D28" i="8"/>
  <c r="D8" i="8"/>
  <c r="D27" i="8"/>
  <c r="D7" i="8"/>
  <c r="D33" i="8"/>
  <c r="D32" i="8"/>
  <c r="D31" i="8"/>
  <c r="D30" i="8"/>
  <c r="D22" i="8"/>
  <c r="D15" i="8"/>
  <c r="D12" i="8"/>
  <c r="D3" i="8"/>
  <c r="D11" i="8"/>
  <c r="D10" i="8"/>
  <c r="D35" i="8"/>
  <c r="D34" i="8"/>
  <c r="D13" i="8"/>
  <c r="D14" i="8"/>
  <c r="H13" i="4"/>
  <c r="H14" i="4"/>
  <c r="H12" i="4"/>
  <c r="I13" i="4"/>
  <c r="I14" i="4"/>
  <c r="I12" i="4"/>
  <c r="F6" i="4"/>
  <c r="F8" i="4"/>
  <c r="F7" i="4"/>
  <c r="H7" i="4"/>
  <c r="H8" i="4"/>
  <c r="H6" i="4"/>
  <c r="J7" i="4"/>
  <c r="J8" i="4"/>
  <c r="J6" i="4"/>
  <c r="C13" i="2"/>
  <c r="C12" i="2"/>
  <c r="C11" i="2"/>
  <c r="C8" i="2"/>
  <c r="C6" i="2"/>
  <c r="C4" i="2"/>
  <c r="C5" i="2"/>
  <c r="C3" i="2"/>
  <c r="C10" i="2"/>
  <c r="C9" i="2"/>
  <c r="C7" i="2"/>
  <c r="G7" i="4"/>
  <c r="G8" i="4"/>
  <c r="G6" i="4"/>
  <c r="G13" i="4"/>
  <c r="G14" i="4"/>
  <c r="G12" i="4"/>
  <c r="D21" i="2"/>
  <c r="D20" i="2"/>
  <c r="D19" i="2"/>
  <c r="D16" i="2"/>
  <c r="D14" i="2"/>
  <c r="D12" i="2"/>
  <c r="D24" i="2"/>
  <c r="D4" i="2"/>
  <c r="D22" i="2"/>
  <c r="D3" i="2"/>
  <c r="D18" i="2"/>
  <c r="D13" i="2"/>
  <c r="D11" i="2"/>
  <c r="D10" i="2"/>
  <c r="D5" i="2"/>
  <c r="D15" i="2"/>
  <c r="D6" i="2"/>
  <c r="D23" i="2"/>
  <c r="D17" i="2"/>
  <c r="D9" i="2"/>
  <c r="D8" i="2"/>
  <c r="D7" i="2"/>
  <c r="X7" i="2" l="1" a="1"/>
  <c r="X7" i="2" s="1"/>
  <c r="AA7" i="2" s="1"/>
  <c r="X6" i="2" a="1"/>
  <c r="X6" i="2" s="1"/>
  <c r="AA6" i="2" s="1"/>
  <c r="X9" i="2" a="1"/>
  <c r="X9" i="2" s="1"/>
  <c r="AA9" i="2" s="1"/>
  <c r="X8" i="2" a="1"/>
  <c r="X8" i="2" s="1"/>
  <c r="AA8" i="2" s="1"/>
  <c r="X21" i="2" a="1"/>
  <c r="X21" i="2" s="1"/>
  <c r="AA21" i="2" s="1"/>
  <c r="X23" i="2" a="1"/>
  <c r="X23" i="2" s="1"/>
  <c r="AA23" i="2" s="1"/>
  <c r="X22" i="2" a="1"/>
  <c r="X22" i="2" s="1"/>
  <c r="AA22" i="2" s="1"/>
  <c r="L3" i="1" a="1"/>
  <c r="C71" i="8" a="1"/>
  <c r="E14" i="2" a="1"/>
  <c r="G36" i="2" a="1"/>
  <c r="AH8" i="2" a="1"/>
  <c r="AH8" i="2" s="1"/>
  <c r="AK8" i="2" s="1"/>
  <c r="F4" i="5"/>
  <c r="E4" i="5"/>
  <c r="D4" i="5"/>
  <c r="C60" i="8" a="1"/>
  <c r="M10" i="5"/>
  <c r="E10" i="5"/>
  <c r="I4" i="5"/>
  <c r="C10" i="5"/>
  <c r="G4" i="5"/>
  <c r="I10" i="5"/>
  <c r="H10" i="5"/>
  <c r="M4" i="5"/>
  <c r="G10" i="5"/>
  <c r="E3" i="2" a="1"/>
  <c r="F10" i="5"/>
  <c r="D10" i="5"/>
  <c r="K4" i="5"/>
  <c r="C4" i="5"/>
  <c r="G25" i="2" a="1"/>
  <c r="L10" i="5"/>
  <c r="K10" i="5"/>
  <c r="J10" i="5"/>
  <c r="L4" i="5"/>
  <c r="J4" i="5"/>
  <c r="H4" i="5"/>
  <c r="O16" i="1"/>
  <c r="O15" i="1"/>
  <c r="O14" i="1"/>
  <c r="O11" i="1"/>
  <c r="O9" i="1"/>
  <c r="O7" i="1"/>
  <c r="O19" i="1"/>
  <c r="O17" i="1"/>
  <c r="O8" i="1"/>
  <c r="O6" i="1"/>
  <c r="O4" i="1"/>
  <c r="O5" i="1"/>
  <c r="O3" i="1"/>
  <c r="O20" i="1"/>
  <c r="O18" i="1"/>
  <c r="O13" i="1"/>
  <c r="O12" i="1"/>
  <c r="O10" i="1"/>
  <c r="O22" i="1"/>
  <c r="O21" i="1"/>
  <c r="N10" i="2" a="1"/>
  <c r="N10" i="2" s="1"/>
  <c r="Q10" i="2" s="1"/>
  <c r="N7" i="2" a="1"/>
  <c r="N7" i="2" s="1"/>
  <c r="Q7" i="2" s="1"/>
  <c r="N9" i="2" a="1"/>
  <c r="N9" i="2" s="1"/>
  <c r="Q9" i="2" s="1"/>
  <c r="N8" i="2" a="1"/>
  <c r="N8" i="2" s="1"/>
  <c r="Q8" i="2" s="1"/>
  <c r="N11" i="2" a="1"/>
  <c r="N11" i="2" s="1"/>
  <c r="Q11" i="2" s="1"/>
  <c r="N6" i="2" a="1"/>
  <c r="N6" i="2" s="1"/>
  <c r="Q6" i="2" s="1"/>
  <c r="G46" i="2" l="1"/>
  <c r="G44" i="2"/>
  <c r="G42" i="2"/>
  <c r="G38" i="2"/>
  <c r="G37" i="2"/>
  <c r="G36" i="2"/>
  <c r="G45" i="2"/>
  <c r="G43" i="2"/>
  <c r="G39" i="2"/>
  <c r="G41" i="2"/>
  <c r="G40" i="2"/>
  <c r="K8" i="5"/>
  <c r="K6" i="5"/>
  <c r="K7" i="5"/>
  <c r="L18" i="1"/>
  <c r="L16" i="1"/>
  <c r="L13" i="1"/>
  <c r="L11" i="1"/>
  <c r="L9" i="1"/>
  <c r="L21" i="1"/>
  <c r="L19" i="1"/>
  <c r="L17" i="1"/>
  <c r="L20" i="1"/>
  <c r="L15" i="1"/>
  <c r="L12" i="1"/>
  <c r="L14" i="1"/>
  <c r="L8" i="1"/>
  <c r="L5" i="1"/>
  <c r="L4" i="1"/>
  <c r="L22" i="1"/>
  <c r="L10" i="1"/>
  <c r="L7" i="1"/>
  <c r="L6" i="1"/>
  <c r="L3" i="1"/>
  <c r="J12" i="5"/>
  <c r="J14" i="5"/>
  <c r="J13" i="5"/>
  <c r="C71" i="8"/>
  <c r="C81" i="8"/>
  <c r="C78" i="8"/>
  <c r="C74" i="8"/>
  <c r="C73" i="8"/>
  <c r="C72" i="8"/>
  <c r="C80" i="8"/>
  <c r="C79" i="8"/>
  <c r="C77" i="8"/>
  <c r="C76" i="8"/>
  <c r="C75" i="8"/>
  <c r="F14" i="5"/>
  <c r="F12" i="5"/>
  <c r="F13" i="5"/>
  <c r="G28" i="2"/>
  <c r="G27" i="2"/>
  <c r="G26" i="2"/>
  <c r="G31" i="2"/>
  <c r="G29" i="2"/>
  <c r="G34" i="2"/>
  <c r="G30" i="2"/>
  <c r="G25" i="2"/>
  <c r="G35" i="2"/>
  <c r="G33" i="2"/>
  <c r="G32" i="2"/>
  <c r="H12" i="5"/>
  <c r="H14" i="5"/>
  <c r="H13" i="5"/>
  <c r="F8" i="5"/>
  <c r="F6" i="5"/>
  <c r="F7" i="5"/>
  <c r="E7" i="5"/>
  <c r="E6" i="5"/>
  <c r="E8" i="5"/>
  <c r="E21" i="2"/>
  <c r="E20" i="2"/>
  <c r="E19" i="2"/>
  <c r="E16" i="2"/>
  <c r="E24" i="2"/>
  <c r="E22" i="2"/>
  <c r="E15" i="2"/>
  <c r="E14" i="2"/>
  <c r="E23" i="2"/>
  <c r="E18" i="2"/>
  <c r="E17" i="2"/>
  <c r="Q12" i="2"/>
  <c r="G7" i="5"/>
  <c r="G6" i="5"/>
  <c r="G8" i="5"/>
  <c r="C13" i="5"/>
  <c r="C14" i="5"/>
  <c r="C12" i="5"/>
  <c r="K12" i="5"/>
  <c r="K13" i="5"/>
  <c r="K14" i="5"/>
  <c r="AA12" i="2"/>
  <c r="G14" i="5"/>
  <c r="G13" i="5"/>
  <c r="G12" i="5"/>
  <c r="C7" i="5"/>
  <c r="C6" i="5"/>
  <c r="C8" i="5"/>
  <c r="M8" i="5"/>
  <c r="M6" i="5"/>
  <c r="M7" i="5"/>
  <c r="M13" i="5"/>
  <c r="M12" i="5"/>
  <c r="M14" i="5"/>
  <c r="I8" i="5"/>
  <c r="I6" i="5"/>
  <c r="I7" i="5"/>
  <c r="E14" i="5"/>
  <c r="E12" i="5"/>
  <c r="E13" i="5"/>
  <c r="J6" i="5"/>
  <c r="J8" i="5"/>
  <c r="J7" i="5"/>
  <c r="C66" i="8"/>
  <c r="C65" i="8"/>
  <c r="C64" i="8"/>
  <c r="C63" i="8"/>
  <c r="C61" i="8"/>
  <c r="C60" i="8"/>
  <c r="C69" i="8"/>
  <c r="C68" i="8"/>
  <c r="C67" i="8"/>
  <c r="C70" i="8"/>
  <c r="C62" i="8"/>
  <c r="L14" i="5"/>
  <c r="L12" i="5"/>
  <c r="L13" i="5"/>
  <c r="D14" i="5"/>
  <c r="D12" i="5"/>
  <c r="D13" i="5"/>
  <c r="E13" i="2"/>
  <c r="E11" i="2"/>
  <c r="E9" i="2"/>
  <c r="E5" i="2"/>
  <c r="E4" i="2"/>
  <c r="E3" i="2"/>
  <c r="E12" i="2"/>
  <c r="E10" i="2"/>
  <c r="E8" i="2"/>
  <c r="X10" i="2" s="1" a="1"/>
  <c r="X10" i="2" s="1"/>
  <c r="AA10" i="2" s="1"/>
  <c r="E7" i="2"/>
  <c r="X11" i="2" s="1" a="1"/>
  <c r="X11" i="2" s="1"/>
  <c r="AA11" i="2" s="1"/>
  <c r="E6" i="2"/>
  <c r="I14" i="5"/>
  <c r="I12" i="5"/>
  <c r="I13" i="5"/>
  <c r="H8" i="5"/>
  <c r="H6" i="5"/>
  <c r="H7" i="5"/>
  <c r="L8" i="5"/>
  <c r="L7" i="5"/>
  <c r="L6" i="5"/>
  <c r="D7" i="5"/>
  <c r="D8" i="5"/>
  <c r="D6" i="5"/>
  <c r="J16" i="6" l="1"/>
  <c r="I36" i="2" a="1"/>
  <c r="G3" i="2" a="1"/>
  <c r="I16" i="6"/>
  <c r="M10" i="6"/>
  <c r="K10" i="6"/>
  <c r="H16" i="6"/>
  <c r="L10" i="6"/>
  <c r="G16" i="6"/>
  <c r="E16" i="6"/>
  <c r="I10" i="6"/>
  <c r="M4" i="6"/>
  <c r="C16" i="6"/>
  <c r="G10" i="6"/>
  <c r="K4" i="6"/>
  <c r="E10" i="6"/>
  <c r="I4" i="6"/>
  <c r="M16" i="6"/>
  <c r="L16" i="6"/>
  <c r="K16" i="6"/>
  <c r="E4" i="6"/>
  <c r="D4" i="6"/>
  <c r="C4" i="6"/>
  <c r="C37" i="8" a="1"/>
  <c r="F16" i="6"/>
  <c r="J10" i="6"/>
  <c r="D16" i="6"/>
  <c r="H10" i="6"/>
  <c r="L4" i="6"/>
  <c r="F10" i="6"/>
  <c r="J4" i="6"/>
  <c r="D10" i="6"/>
  <c r="H4" i="6"/>
  <c r="C10" i="6"/>
  <c r="G4" i="6"/>
  <c r="F4" i="6"/>
  <c r="N3" i="1" a="1"/>
  <c r="C48" i="8" a="1"/>
  <c r="G14" i="2" a="1"/>
  <c r="I47" i="2" a="1"/>
  <c r="L20" i="6" l="1"/>
  <c r="L18" i="6"/>
  <c r="L19" i="6"/>
  <c r="M19" i="6"/>
  <c r="M18" i="6"/>
  <c r="M20" i="6"/>
  <c r="E13" i="6"/>
  <c r="E12" i="6"/>
  <c r="E14" i="6"/>
  <c r="I7" i="6"/>
  <c r="I6" i="6"/>
  <c r="I8" i="6"/>
  <c r="K7" i="6"/>
  <c r="K8" i="6"/>
  <c r="K6" i="6"/>
  <c r="G13" i="6"/>
  <c r="G14" i="6"/>
  <c r="G12" i="6"/>
  <c r="C19" i="6"/>
  <c r="C20" i="6"/>
  <c r="C18" i="6"/>
  <c r="M7" i="6"/>
  <c r="M8" i="6"/>
  <c r="M6" i="6"/>
  <c r="I13" i="6"/>
  <c r="I14" i="6"/>
  <c r="I12" i="6"/>
  <c r="F12" i="6"/>
  <c r="F14" i="6"/>
  <c r="F13" i="6"/>
  <c r="I55" i="2"/>
  <c r="I54" i="2"/>
  <c r="I53" i="2"/>
  <c r="I50" i="2"/>
  <c r="I48" i="2"/>
  <c r="I47" i="2"/>
  <c r="I56" i="2"/>
  <c r="I57" i="2"/>
  <c r="I51" i="2"/>
  <c r="I52" i="2"/>
  <c r="I49" i="2"/>
  <c r="G19" i="6"/>
  <c r="G18" i="6"/>
  <c r="G20" i="6"/>
  <c r="G24" i="2"/>
  <c r="G22" i="2"/>
  <c r="G20" i="2"/>
  <c r="G23" i="2"/>
  <c r="G19" i="2"/>
  <c r="G16" i="2"/>
  <c r="G15" i="2"/>
  <c r="G17" i="2"/>
  <c r="G18" i="2"/>
  <c r="G14" i="2"/>
  <c r="G21" i="2"/>
  <c r="N17" i="1"/>
  <c r="N16" i="1"/>
  <c r="N15" i="1"/>
  <c r="N12" i="1"/>
  <c r="N10" i="1"/>
  <c r="N8" i="1"/>
  <c r="N20" i="1"/>
  <c r="N18" i="1"/>
  <c r="N19" i="1"/>
  <c r="N13" i="1"/>
  <c r="N14" i="1"/>
  <c r="N5" i="1"/>
  <c r="N4" i="1"/>
  <c r="N3" i="1"/>
  <c r="N7" i="1"/>
  <c r="N9" i="1"/>
  <c r="N22" i="1"/>
  <c r="N21" i="1"/>
  <c r="N11" i="1"/>
  <c r="N6" i="1"/>
  <c r="J6" i="6"/>
  <c r="J8" i="6"/>
  <c r="J7" i="6"/>
  <c r="H14" i="6"/>
  <c r="H13" i="6"/>
  <c r="H12" i="6"/>
  <c r="L13" i="6"/>
  <c r="L14" i="6"/>
  <c r="L12" i="6"/>
  <c r="K19" i="6"/>
  <c r="K20" i="6"/>
  <c r="K18" i="6"/>
  <c r="C12" i="6"/>
  <c r="C13" i="6"/>
  <c r="C14" i="6"/>
  <c r="D20" i="6"/>
  <c r="D19" i="6"/>
  <c r="D18" i="6"/>
  <c r="H19" i="6"/>
  <c r="H20" i="6"/>
  <c r="H18" i="6"/>
  <c r="G6" i="6"/>
  <c r="G7" i="6"/>
  <c r="G8" i="6"/>
  <c r="J13" i="6"/>
  <c r="J12" i="6"/>
  <c r="J14" i="6"/>
  <c r="K13" i="6"/>
  <c r="K12" i="6"/>
  <c r="K14" i="6"/>
  <c r="F6" i="6"/>
  <c r="F8" i="6"/>
  <c r="F7" i="6"/>
  <c r="E19" i="6"/>
  <c r="E20" i="6"/>
  <c r="E18" i="6"/>
  <c r="M13" i="6"/>
  <c r="M14" i="6"/>
  <c r="M12" i="6"/>
  <c r="C47" i="8"/>
  <c r="C46" i="8"/>
  <c r="C45" i="8"/>
  <c r="C44" i="8"/>
  <c r="C43" i="8"/>
  <c r="C42" i="8"/>
  <c r="C41" i="8"/>
  <c r="C39" i="8"/>
  <c r="C38" i="8"/>
  <c r="C37" i="8"/>
  <c r="C40" i="8"/>
  <c r="I19" i="6"/>
  <c r="I20" i="6"/>
  <c r="I18" i="6"/>
  <c r="C57" i="8"/>
  <c r="C56" i="8"/>
  <c r="C55" i="8"/>
  <c r="C54" i="8"/>
  <c r="C52" i="8"/>
  <c r="C51" i="8"/>
  <c r="C50" i="8"/>
  <c r="C49" i="8"/>
  <c r="C48" i="8"/>
  <c r="C58" i="8"/>
  <c r="C53" i="8"/>
  <c r="C8" i="6"/>
  <c r="C7" i="6"/>
  <c r="C6" i="6"/>
  <c r="G3" i="2"/>
  <c r="G6" i="2"/>
  <c r="AH11" i="2" s="1" a="1"/>
  <c r="AH11" i="2" s="1"/>
  <c r="AK11" i="2" s="1"/>
  <c r="G4" i="2"/>
  <c r="G5" i="2"/>
  <c r="G11" i="2"/>
  <c r="AH9" i="2" s="1" a="1"/>
  <c r="AH9" i="2" s="1"/>
  <c r="AK9" i="2" s="1"/>
  <c r="G10" i="2"/>
  <c r="G9" i="2"/>
  <c r="G8" i="2"/>
  <c r="G7" i="2"/>
  <c r="G13" i="2"/>
  <c r="G12" i="2"/>
  <c r="AH10" i="2" s="1" a="1"/>
  <c r="AH10" i="2" s="1"/>
  <c r="AK10" i="2" s="1"/>
  <c r="D14" i="6"/>
  <c r="D12" i="6"/>
  <c r="D13" i="6"/>
  <c r="D6" i="6"/>
  <c r="D8" i="6"/>
  <c r="D7" i="6"/>
  <c r="I36" i="2"/>
  <c r="I39" i="2"/>
  <c r="I37" i="2"/>
  <c r="I38" i="2"/>
  <c r="I45" i="2"/>
  <c r="I44" i="2"/>
  <c r="I43" i="2"/>
  <c r="I42" i="2"/>
  <c r="I41" i="2"/>
  <c r="I40" i="2"/>
  <c r="I46" i="2"/>
  <c r="H8" i="6"/>
  <c r="H6" i="6"/>
  <c r="H7" i="6"/>
  <c r="L8" i="6"/>
  <c r="L7" i="6"/>
  <c r="L6" i="6"/>
  <c r="F19" i="6"/>
  <c r="F18" i="6"/>
  <c r="F20" i="6"/>
  <c r="E8" i="6"/>
  <c r="E6" i="6"/>
  <c r="E7" i="6"/>
  <c r="J20" i="6"/>
  <c r="J18" i="6"/>
  <c r="J19" i="6"/>
  <c r="C14" i="8" l="1" a="1"/>
  <c r="I14" i="2" a="1"/>
  <c r="K14" i="2" a="1"/>
  <c r="AK12" i="2"/>
  <c r="C3" i="8" a="1"/>
  <c r="I3" i="2" a="1"/>
  <c r="K3" i="2" a="1"/>
  <c r="K25" i="2" a="1"/>
  <c r="I25" i="2" a="1"/>
  <c r="C25" i="8" a="1"/>
  <c r="C35" i="8" l="1"/>
  <c r="C34" i="8"/>
  <c r="C33" i="8"/>
  <c r="C31" i="8"/>
  <c r="C30" i="8"/>
  <c r="C29" i="8"/>
  <c r="C28" i="8"/>
  <c r="C27" i="8"/>
  <c r="C26" i="8"/>
  <c r="C32" i="8"/>
  <c r="C25" i="8"/>
  <c r="K25" i="2"/>
  <c r="X20" i="2" s="1" a="1"/>
  <c r="X20" i="2" s="1"/>
  <c r="AA20" i="2" s="1"/>
  <c r="K35" i="2"/>
  <c r="K27" i="2"/>
  <c r="K34" i="2"/>
  <c r="K33" i="2"/>
  <c r="K29" i="2"/>
  <c r="K28" i="2"/>
  <c r="K26" i="2"/>
  <c r="X18" i="2" s="1" a="1"/>
  <c r="X18" i="2" s="1"/>
  <c r="AA18" i="2" s="1"/>
  <c r="K30" i="2"/>
  <c r="K32" i="2"/>
  <c r="K31" i="2"/>
  <c r="I12" i="2"/>
  <c r="N23" i="2" s="1" a="1"/>
  <c r="N23" i="2" s="1"/>
  <c r="Q23" i="2" s="1"/>
  <c r="I10" i="2"/>
  <c r="N20" i="2" s="1" a="1"/>
  <c r="N20" i="2" s="1"/>
  <c r="Q20" i="2" s="1"/>
  <c r="I8" i="2"/>
  <c r="I9" i="2"/>
  <c r="N18" i="2" s="1" a="1"/>
  <c r="N18" i="2" s="1"/>
  <c r="Q18" i="2" s="1"/>
  <c r="I7" i="2"/>
  <c r="I6" i="2"/>
  <c r="I4" i="2"/>
  <c r="I13" i="2"/>
  <c r="I5" i="2"/>
  <c r="I11" i="2"/>
  <c r="N19" i="2" s="1" a="1"/>
  <c r="N19" i="2" s="1"/>
  <c r="Q19" i="2" s="1"/>
  <c r="I3" i="2"/>
  <c r="I17" i="2"/>
  <c r="I16" i="2"/>
  <c r="I15" i="2"/>
  <c r="I20" i="2"/>
  <c r="I18" i="2"/>
  <c r="I19" i="2"/>
  <c r="I14" i="2"/>
  <c r="I24" i="2"/>
  <c r="I23" i="2"/>
  <c r="I22" i="2"/>
  <c r="N22" i="2" s="1" a="1"/>
  <c r="N22" i="2" s="1"/>
  <c r="Q22" i="2" s="1"/>
  <c r="I21" i="2"/>
  <c r="N21" i="2" s="1" a="1"/>
  <c r="N21" i="2" s="1"/>
  <c r="Q21" i="2" s="1"/>
  <c r="I35" i="2"/>
  <c r="I34" i="2"/>
  <c r="I31" i="2"/>
  <c r="I29" i="2"/>
  <c r="I27" i="2"/>
  <c r="I28" i="2"/>
  <c r="I26" i="2"/>
  <c r="I25" i="2"/>
  <c r="I30" i="2"/>
  <c r="I33" i="2"/>
  <c r="I32" i="2"/>
  <c r="K11" i="2"/>
  <c r="K10" i="2"/>
  <c r="K9" i="2"/>
  <c r="K6" i="2"/>
  <c r="K4" i="2"/>
  <c r="K3" i="2"/>
  <c r="K12" i="2"/>
  <c r="K13" i="2"/>
  <c r="K8" i="2"/>
  <c r="K5" i="2"/>
  <c r="K7" i="2"/>
  <c r="C13" i="8"/>
  <c r="C12" i="8"/>
  <c r="C11" i="8"/>
  <c r="C10" i="8"/>
  <c r="C9" i="8"/>
  <c r="C8" i="8"/>
  <c r="C6" i="8"/>
  <c r="C5" i="8"/>
  <c r="C4" i="8"/>
  <c r="C3" i="8"/>
  <c r="C7" i="8"/>
  <c r="K23" i="2"/>
  <c r="K20" i="2"/>
  <c r="K18" i="2"/>
  <c r="K16" i="2"/>
  <c r="K24" i="2"/>
  <c r="K22" i="2"/>
  <c r="K21" i="2"/>
  <c r="K14" i="2"/>
  <c r="X19" i="2" s="1" a="1"/>
  <c r="X19" i="2" s="1"/>
  <c r="AA19" i="2" s="1"/>
  <c r="K19" i="2"/>
  <c r="K17" i="2"/>
  <c r="K15" i="2"/>
  <c r="C21" i="8"/>
  <c r="C20" i="8"/>
  <c r="C19" i="8"/>
  <c r="C18" i="8"/>
  <c r="C16" i="8"/>
  <c r="C15" i="8"/>
  <c r="C14" i="8"/>
  <c r="C24" i="8"/>
  <c r="C23" i="8"/>
  <c r="C22" i="8"/>
  <c r="C17" i="8"/>
  <c r="AA24" i="2" l="1"/>
  <c r="Q24" i="2"/>
</calcChain>
</file>

<file path=xl/sharedStrings.xml><?xml version="1.0" encoding="utf-8"?>
<sst xmlns="http://schemas.openxmlformats.org/spreadsheetml/2006/main" count="276" uniqueCount="141">
  <si>
    <t>EXPLANATION</t>
  </si>
  <si>
    <t>Time</t>
  </si>
  <si>
    <t>Crafting Prowess</t>
  </si>
  <si>
    <t>Reputation</t>
  </si>
  <si>
    <t>Refining Capabilities</t>
  </si>
  <si>
    <t>Time v. Crafing Prowess (Time v. Reward) is logarithmic because I want the player to be rewarded for completing tasks early on and then let themselves find fulfillment in the tasks further in the game. In theory, this makes sense. At the beginning they have to go out and find raw materials and then refine those into refined materials. By rewarding them with a lot early on, they form these habits that will carry on further in the game. Once they begin to make parts, they aren't earning as much but their reward shifts from Crafting Prowess to just seeing what cool things they can make (remember that this is a "hidden" crafting system where the player has to either discover recipes out in the world or brute force their way through it - think the alchemy system in Skyrim. It is alright that they aren't earning as much Crafting Prowess as before (or, at least, not at the rate they were gaining it) because the reward has shifted.
Reputation v. Crafting Prowess (Measure v. Reward) is midway between a linear and exponetial relation. This is trying to emulate the inital learning curve that comes with any subject. Learning the foundationals is hard but once those are understood, higher level content comes easier. This is why there is an initial dip at the beginning (this is assuming that the Crafting Prowess is a demonstration of the player's understanding of the system) to show that their understanding barely changes at the beginning (as they are learning new concepts) but increases more once those foundationals are acquired.
Reputation v. Refining Capabilites (Measure v. Value) is an exponential graph for a simple reason. At the beginning, the only refining that the player can do is raw to refined. As they continue they add onto their capabilites at refinement: raw -&gt; refined -&gt; parts -&gt; products. However, once they can create products, they can further refine them to different levels (mundane -&gt; uncommon -&gt; rare -&gt; etc - this is not shown in the crafting table). Refining products takes a  lot more skill - thus it is reserved for player's with higher reputation.
Reputation v. Time (Measure v. Time) just shows that this game is a lot more on the grindy side. Players must put more effort into each level than the last - which makes sense given the capabilites that each level brings. The game itself would be expect the player to be anywhere before Reputation 17 with the last few levels reserved for the dedicated players.
Time v. Refining Capabilites (Time v. Value) is a logarithmic function, which once again makes sense. The player's refining capabilites go quickly so that they can get to making refined materials and parts. The player then will experience a sort of plateau when they reach the products for a few reasons: 1) products are harder to make and need more materials and 2) products have more in recipe cost. Since this is a hidden crafting system, this curve makes sense because to make more products (and get better refining capabilites from that), the plaer would either have to go out exploring or brute force the recipes through random combinations - both of which take time. Thus, the relationship is logarithmic.</t>
  </si>
  <si>
    <t>Time per Level</t>
  </si>
  <si>
    <t>Skill Point per Level</t>
  </si>
  <si>
    <t>Rarity Levels</t>
  </si>
  <si>
    <t>Mundane</t>
  </si>
  <si>
    <t>Uncommon</t>
  </si>
  <si>
    <t>Rare</t>
  </si>
  <si>
    <t>Epic</t>
  </si>
  <si>
    <t>Fantastical</t>
  </si>
  <si>
    <t>Read Grandma's Letter</t>
  </si>
  <si>
    <t>Explanation</t>
  </si>
  <si>
    <t>Clear a Falcon-Viper Den</t>
  </si>
  <si>
    <t>Beat the Dwarves in the Craftathon</t>
  </si>
  <si>
    <t>A Little Somethin' to Get You Started</t>
  </si>
  <si>
    <t>You've moved away from your hometown. Though she was sad to see you go, your Grandma knew that you couldn't become who you really are within the confines of the town. She sends you a letter - somehow knowing your destination before you did - with a little something to get you started. Basic essences are easy to come by a little extra never hurt anyone - but how Grandma find common rarities like vessel fragments and a bag of moondust you haven't the faintest idea.</t>
  </si>
  <si>
    <t>Now That's Just Unnatural</t>
  </si>
  <si>
    <t>You would have never seen Falcon-Vipers back in your hometown - you actually never saw creatures affected by the Awakening before. They were cute, you know, before they started attacking your eyes. Don't worry! Those machete lessons Grandma taught you came in handy! Though your bounty is likely to be the leftovers of their remains, you might find some surviving treasures of their hoard! Known to be one of the only natural Siphoners, you might get lucky and find some quintessence!</t>
  </si>
  <si>
    <t>The Pupil Has Become The Teacher</t>
  </si>
  <si>
    <t>You have earned the trust and the respect of the Dwarves both in and outside the Craftathon (Who knew that those recipes Grandma taught you originated from Dwarves! You didn't even know that Dwarves existed!). They have gifted you with the finest materials they have and the very essence of their homes. Who knows, maybe a little golem will sneak its way inside of your pack, wanting to have an adventure of its own!</t>
  </si>
  <si>
    <t>Water Essence</t>
  </si>
  <si>
    <t>Water Quintessence</t>
  </si>
  <si>
    <t>Water Vessel</t>
  </si>
  <si>
    <t>Energy Drink</t>
  </si>
  <si>
    <t>Air Essence</t>
  </si>
  <si>
    <t>Air Quintessence</t>
  </si>
  <si>
    <t>Air Vessel</t>
  </si>
  <si>
    <t>Cellphone</t>
  </si>
  <si>
    <t>Item Name</t>
  </si>
  <si>
    <t xml:space="preserve">Value </t>
  </si>
  <si>
    <t>Amount</t>
  </si>
  <si>
    <t>Probability</t>
  </si>
  <si>
    <t>Reward Worth</t>
  </si>
  <si>
    <t>Earth Essence</t>
  </si>
  <si>
    <t>Earth Quintessence</t>
  </si>
  <si>
    <t>Earth Vessel</t>
  </si>
  <si>
    <t>Free Weights</t>
  </si>
  <si>
    <t>Fire Essence</t>
  </si>
  <si>
    <t>Falcon-Viper Egg</t>
  </si>
  <si>
    <t>Copper Plate</t>
  </si>
  <si>
    <t>Life Essence</t>
  </si>
  <si>
    <t>Life Quintessence</t>
  </si>
  <si>
    <t>Life Vessel</t>
  </si>
  <si>
    <t>Fan</t>
  </si>
  <si>
    <t>Falcon-Viper Fang</t>
  </si>
  <si>
    <t>Copper Gear</t>
  </si>
  <si>
    <t>Vessel Fragments</t>
  </si>
  <si>
    <t>Restored Vessel</t>
  </si>
  <si>
    <t>Iron Nails</t>
  </si>
  <si>
    <t>Radiator</t>
  </si>
  <si>
    <t>Falcon-Viper Feather</t>
  </si>
  <si>
    <t>Copper Golem Pet</t>
  </si>
  <si>
    <t>Bag of Moondust</t>
  </si>
  <si>
    <t>Moon Glass</t>
  </si>
  <si>
    <t>Wooden Planks</t>
  </si>
  <si>
    <t>Lamp</t>
  </si>
  <si>
    <t>Gold Ore</t>
  </si>
  <si>
    <t>Copper Springs</t>
  </si>
  <si>
    <t>Iron Ore</t>
  </si>
  <si>
    <t>Copper Ingot</t>
  </si>
  <si>
    <t>Wooden Pegs</t>
  </si>
  <si>
    <t>Electric Kettle</t>
  </si>
  <si>
    <t>Copper Wire</t>
  </si>
  <si>
    <t>Pure Water</t>
  </si>
  <si>
    <t>Crafting Wood</t>
  </si>
  <si>
    <t>Vacuum</t>
  </si>
  <si>
    <t>Copper Ore</t>
  </si>
  <si>
    <t>Iron Ingot</t>
  </si>
  <si>
    <t>Countertop Stove</t>
  </si>
  <si>
    <t>Average Reward</t>
  </si>
  <si>
    <t>Task Worth</t>
  </si>
  <si>
    <t>Petrified Wood</t>
  </si>
  <si>
    <t>Gold Ingot</t>
  </si>
  <si>
    <t>Moon Flask</t>
  </si>
  <si>
    <t>Oven</t>
  </si>
  <si>
    <t>Cloth</t>
  </si>
  <si>
    <t>Stack of Paper</t>
  </si>
  <si>
    <t>Music Box</t>
  </si>
  <si>
    <t>Sign The Lease on Your First Single Apartment</t>
  </si>
  <si>
    <t>Successfully Incubate a Dragon's Egg</t>
  </si>
  <si>
    <t>Cotton</t>
  </si>
  <si>
    <t>Thread</t>
  </si>
  <si>
    <t>TBD</t>
  </si>
  <si>
    <t>Safe</t>
  </si>
  <si>
    <t>It Maybe Just Be A Studio - But Its My Studio</t>
  </si>
  <si>
    <t>You did it! A place all to yourself! No more flaky roommates - no more dishes in the sink (except your own) - it is truly heavan! Grandma is very proud (she even told you a two hour story about how she won her first house from a warlock who's lair was in a living dragon! You aren't sure how much of it is true but it was a very fun story). She sends you a care package. It isn't anything fancy, just your typical housewarming gifts - but she made them herself so you better appreciate them!</t>
  </si>
  <si>
    <t>Grandma and the Egg Shower</t>
  </si>
  <si>
    <t>You aren't really about to have a baby in the biological sense but Grandma insists that an Egg Shower is needed. She is very excited for her first dragon great grand-baby. On the phone, Grandma couldn't decide what to bring. You suggested some basic things - a stuffed animal to keep the dragon company, a nice music box, maybe something to keep track of the rascal?- but she insists that a dragons need special care. Who knows what she willl bring - you'll have to wait til she gets here!</t>
  </si>
  <si>
    <t>Wool</t>
  </si>
  <si>
    <t>Wood Pulp</t>
  </si>
  <si>
    <t>Hairdryer</t>
  </si>
  <si>
    <t>Raw Clay</t>
  </si>
  <si>
    <t>Refrigerator</t>
  </si>
  <si>
    <t>Drawing Pencils</t>
  </si>
  <si>
    <t>Stuffed Animal</t>
  </si>
  <si>
    <t>Printer</t>
  </si>
  <si>
    <t>Headphones</t>
  </si>
  <si>
    <t>Locator Necklace</t>
  </si>
  <si>
    <t>Alarm Clock</t>
  </si>
  <si>
    <t>Dragon Chow</t>
  </si>
  <si>
    <t>Coffee Maker</t>
  </si>
  <si>
    <t>Dragon Toy</t>
  </si>
  <si>
    <t>Reusable Notepad</t>
  </si>
  <si>
    <t>Dragon Hoard</t>
  </si>
  <si>
    <t>Collectible Figurine</t>
  </si>
  <si>
    <t>Thermal Jacket</t>
  </si>
  <si>
    <t>Deoderant</t>
  </si>
  <si>
    <t>Water Bottle</t>
  </si>
  <si>
    <t>Social Security Card</t>
  </si>
  <si>
    <t>College Textbook</t>
  </si>
  <si>
    <t>Raw Materials</t>
  </si>
  <si>
    <t>Base Cost</t>
  </si>
  <si>
    <t>Recipe Cost</t>
  </si>
  <si>
    <t>Cost Per Unit</t>
  </si>
  <si>
    <t>Refined Materials</t>
  </si>
  <si>
    <t>Fire Quintessence</t>
  </si>
  <si>
    <t>Parts</t>
  </si>
  <si>
    <t>Fire Vessel</t>
  </si>
  <si>
    <t>Products</t>
  </si>
  <si>
    <t>Medicine</t>
  </si>
  <si>
    <t>Refined Materials Crafting List</t>
  </si>
  <si>
    <t>Parts Crafting List</t>
  </si>
  <si>
    <t>Total Items Used</t>
  </si>
  <si>
    <t>Product Crafting List</t>
  </si>
  <si>
    <t>Cost (1)</t>
  </si>
  <si>
    <t>Items</t>
  </si>
  <si>
    <t>Parts Used</t>
  </si>
  <si>
    <t>Refined Materials Used</t>
  </si>
  <si>
    <t>Raw Materials Used</t>
  </si>
  <si>
    <t>Object Type</t>
  </si>
  <si>
    <t>Total Amount</t>
  </si>
  <si>
    <t>Throughout the products, there is a clear relation between the cost of the item and how many items are needed to make it. As the number of items increases, so does the price of the item itself. In the products (seen above) this relationship is shown with a large contrast (the prices being significantly higher than the items used) but the relationship is still evident. It is interesting to note that the relationship discribed is constant through the chart (unlike the other two in the series).</t>
  </si>
  <si>
    <t>Throughout the parts, there is a clear relation between the cost of the item and how many items are needed to make it. As the number of items increases, so does the price of the item itself. In the parts (seen above), the relationship is evident but not as contrasted as the products. However, unlike the products, there is a discrepancy in the relationship: Wooden Planks. The number of items is equal to the total cost of the item. This discrepancy is justified through the intention behind it (Wooden Planks is multiple planks - not just one - thus you would need more logs to craft them).</t>
  </si>
  <si>
    <t>Throughout the refined materials, there is a clear relation between the cost of the item and how many items are needed to make it. As the number of items increases, so does the price of the item itself. In the refined materials (seen above), the relationship isn't as easy to distinguish as in the other graphs in the series, but is still evident. Like the parts chart, there is a discrepancy: Restored Vessel. This can once again be explained through the intention (You need a lot of vessel shards to make a Restored Vessel but those shards by themselves are useless, thus using a lot of them is inexpensive).</t>
  </si>
  <si>
    <t>The graph above shows how the system itself is broken down via the type of items it creates and utilizes. This is interesting because you can deduce which stage in the crafting process the system is constructed towards. With products being the largest quantity of items, it is clear that the big reward from utilizing the system is getting to create the products because there is just so much of them! When used in conjunction with the graph to the right, the connections in the system become more evident.</t>
  </si>
  <si>
    <t>The graph above shows the composition of the products. This is interesting because you can see how many different types of items go into making the product and it shows that the system isn't very linear given that it utilizes items from previous stages in the system. The majority of the products mainly use parts (which is to be expected), but by adding the refined and raw materials into the recipes, it serves as a way to further connect the system throughout instead of following a standarrd hierarchial structure.</t>
  </si>
  <si>
    <t>The cost of raw materials is set at how easy it is to obtain the item from a standard fantasy setting (i.e. air essence is gain from Essence Siphoning (standard skill) a breeze.). Since the essences listed are easy to obtain with the base Essence Siphoning skill, their base costs are very low. Vessel fragments can be looted from around and ore can be mined from naturally occuring veins throughout the world. The only raw material that is a bit pricey is a Bag of Moondust - this is because 1) Moon dust has to be bathed in moonlight for at least a week to be effective and 2) its a bag, meaning that the quanitity is a fair amount. 
The raw materials can be combined or just refined from their raw state in order to properly utilize their effects (i.e. you can't craft with just Essence due to how transient it is; instead, you have to refine it into Quintessence which can be preserved in a proper vessel). Each base essence gets their own quintessence (the most refined version of their most purest version of the element) and the vessel fragments get joined together into a proper vessel to store quintessence. The standard crafting materials (i.e. ores) are smelted into ingots to be molded later on in the process. Recipe costs are introduced here because it takes a little more equipment to refine the materials. Vessels can only be created at an alchemy station - ores can only be smelted at a blacksmith. These costs are low since the player just has to locate / utilize the special locations within the game (no additional skills needed).
The parts start to combine the materials together to prepare for the product crafting. The recipe costs are higher since the player needs to learn the skills necessary to create these items - the skills aren't hard to find (books around story important places, NPCs selling scrolls, etc) but it requires the player to go slightly out of their way. The Quintessences are preserved in vessels so they can be used at a later date and the general crafting items are broken apart into smaller peices (i.e. copper ingot split into wires and springs for automated products).
The products are once again combinations of materials (parts, refined materials, raw materials) and are contructed to semi-mimck how the products in reality function (i.e. radiators use heat to regulate the water temperature in the pipes so the crafting system has the radiator made of copper (for the pipes) and fire and water vessels) so that the player can make an educated guess about how the products are made. Of course, these recipes can be found throughout the world (manuals bought from NPCS, scrap of paper found on a fetch quest, etc), but I think having a crafting system where you can throw together parts to try and make a product would be veyr interesting, especially with the parts being fantastical in nature but the products being very ordinary.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</si>
</sst>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scheme val="minor"/>
    </font>
    <font>
      <sz val="9"/>
      <color theme="1"/>
      <name val="Calibri"/>
    </font>
    <font>
      <sz val="11"/>
      <name val="Calibri"/>
    </font>
    <font>
      <sz val="11"/>
      <color theme="1"/>
      <name val="Calibri"/>
    </font>
    <font>
      <sz val="11"/>
      <color theme="1"/>
      <name val="Calibri"/>
      <scheme val="minor"/>
    </font>
    <font>
      <b/>
      <sz val="11"/>
      <color theme="1"/>
      <name val="Calibri"/>
    </font>
    <font>
      <i/>
      <sz val="11"/>
      <color theme="1"/>
      <name val="Calibri"/>
    </font>
    <font>
      <b/>
      <sz val="11"/>
      <color theme="0"/>
      <name val="Calibri"/>
    </font>
  </fonts>
  <fills count="29">
    <fill>
      <patternFill patternType="none"/>
    </fill>
    <fill>
      <patternFill patternType="gray125"/>
    </fill>
    <fill>
      <patternFill patternType="solid">
        <fgColor rgb="FFF4B083"/>
        <bgColor rgb="FFF4B083"/>
      </patternFill>
    </fill>
    <fill>
      <patternFill patternType="solid">
        <fgColor rgb="FFFFD965"/>
        <bgColor rgb="FFFFD965"/>
      </patternFill>
    </fill>
    <fill>
      <patternFill patternType="solid">
        <fgColor rgb="FFA8D08D"/>
        <bgColor rgb="FFA8D08D"/>
      </patternFill>
    </fill>
    <fill>
      <patternFill patternType="solid">
        <fgColor rgb="FF9CC2E5"/>
        <bgColor rgb="FF9CC2E5"/>
      </patternFill>
    </fill>
    <fill>
      <patternFill patternType="solid">
        <fgColor rgb="FFD79AE8"/>
        <bgColor rgb="FFD79AE8"/>
      </patternFill>
    </fill>
    <fill>
      <patternFill patternType="solid">
        <fgColor rgb="FFBFBFBF"/>
        <bgColor rgb="FFBFBFBF"/>
      </patternFill>
    </fill>
    <fill>
      <patternFill patternType="solid">
        <fgColor rgb="FFF7CAAC"/>
        <bgColor rgb="FFF7CAAC"/>
      </patternFill>
    </fill>
    <fill>
      <patternFill patternType="solid">
        <fgColor rgb="FFFFE598"/>
        <bgColor rgb="FFFFE598"/>
      </patternFill>
    </fill>
    <fill>
      <patternFill patternType="solid">
        <fgColor rgb="FFC5E0B3"/>
        <bgColor rgb="FFC5E0B3"/>
      </patternFill>
    </fill>
    <fill>
      <patternFill patternType="solid">
        <fgColor rgb="FFBDD6EE"/>
        <bgColor rgb="FFBDD6EE"/>
      </patternFill>
    </fill>
    <fill>
      <patternFill patternType="solid">
        <fgColor rgb="FFEDBDEF"/>
        <bgColor rgb="FFEDBDEF"/>
      </patternFill>
    </fill>
    <fill>
      <patternFill patternType="solid">
        <fgColor rgb="FFFBE4D5"/>
        <bgColor rgb="FFFBE4D5"/>
      </patternFill>
    </fill>
    <fill>
      <patternFill patternType="solid">
        <fgColor rgb="FFFEF2CB"/>
        <bgColor rgb="FFFEF2CB"/>
      </patternFill>
    </fill>
    <fill>
      <patternFill patternType="solid">
        <fgColor rgb="FFE2EFD9"/>
        <bgColor rgb="FFE2EFD9"/>
      </patternFill>
    </fill>
    <fill>
      <patternFill patternType="solid">
        <fgColor rgb="FFDEEAF6"/>
        <bgColor rgb="FFDEEAF6"/>
      </patternFill>
    </fill>
    <fill>
      <patternFill patternType="solid">
        <fgColor rgb="FFF5DBF9"/>
        <bgColor rgb="FFF5DBF9"/>
      </patternFill>
    </fill>
    <fill>
      <patternFill patternType="solid">
        <fgColor rgb="FFA5A5A5"/>
        <bgColor rgb="FFA5A5A5"/>
      </patternFill>
    </fill>
    <fill>
      <patternFill patternType="solid">
        <fgColor rgb="FFD8D8D8"/>
        <bgColor rgb="FFD8D8D8"/>
      </patternFill>
    </fill>
    <fill>
      <patternFill patternType="solid">
        <fgColor rgb="FFF2F2F2"/>
        <bgColor rgb="FFF2F2F2"/>
      </patternFill>
    </fill>
    <fill>
      <patternFill patternType="solid">
        <fgColor rgb="FFC55A11"/>
        <bgColor rgb="FFC55A11"/>
      </patternFill>
    </fill>
    <fill>
      <patternFill patternType="solid">
        <fgColor rgb="FFBF9000"/>
        <bgColor rgb="FFBF9000"/>
      </patternFill>
    </fill>
    <fill>
      <patternFill patternType="solid">
        <fgColor rgb="FF548135"/>
        <bgColor rgb="FF548135"/>
      </patternFill>
    </fill>
    <fill>
      <patternFill patternType="solid">
        <fgColor rgb="FF2F5496"/>
        <bgColor rgb="FF2F5496"/>
      </patternFill>
    </fill>
    <fill>
      <patternFill patternType="solid">
        <fgColor rgb="FF8EAADB"/>
        <bgColor rgb="FF8EAADB"/>
      </patternFill>
    </fill>
    <fill>
      <patternFill patternType="solid">
        <fgColor rgb="FFD9E2F3"/>
        <bgColor rgb="FFD9E2F3"/>
      </patternFill>
    </fill>
    <fill>
      <patternFill patternType="solid">
        <fgColor theme="1"/>
        <bgColor theme="1"/>
      </patternFill>
    </fill>
    <fill>
      <patternFill patternType="solid">
        <fgColor rgb="FF7F7F7F"/>
        <bgColor rgb="FF7F7F7F"/>
      </patternFill>
    </fill>
  </fills>
  <borders count="68">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medium">
        <color rgb="FF000000"/>
      </top>
      <bottom/>
      <diagonal/>
    </border>
    <border>
      <left style="medium">
        <color rgb="FF000000"/>
      </left>
      <right/>
      <top style="thin">
        <color rgb="FF000000"/>
      </top>
      <bottom style="double">
        <color rgb="FF000000"/>
      </bottom>
      <diagonal/>
    </border>
    <border>
      <left/>
      <right/>
      <top style="thin">
        <color rgb="FF000000"/>
      </top>
      <bottom style="double">
        <color rgb="FF000000"/>
      </bottom>
      <diagonal/>
    </border>
    <border>
      <left/>
      <right style="medium">
        <color rgb="FF000000"/>
      </right>
      <top style="thin">
        <color rgb="FF000000"/>
      </top>
      <bottom style="double">
        <color rgb="FF000000"/>
      </bottom>
      <diagonal/>
    </border>
    <border>
      <left style="medium">
        <color rgb="FF000000"/>
      </left>
      <right/>
      <top style="medium">
        <color rgb="FF000000"/>
      </top>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style="double">
        <color rgb="FF000000"/>
      </bottom>
      <diagonal/>
    </border>
    <border>
      <left style="medium">
        <color rgb="FF000000"/>
      </left>
      <right style="thin">
        <color rgb="FF000000"/>
      </right>
      <top/>
      <bottom/>
      <diagonal/>
    </border>
    <border>
      <left style="thin">
        <color rgb="FF000000"/>
      </left>
      <right style="medium">
        <color rgb="FF000000"/>
      </right>
      <top style="double">
        <color rgb="FF000000"/>
      </top>
      <bottom style="double">
        <color rgb="FF000000"/>
      </bottom>
      <diagonal/>
    </border>
    <border>
      <left style="medium">
        <color rgb="FF000000"/>
      </left>
      <right style="thin">
        <color rgb="FF000000"/>
      </right>
      <top/>
      <bottom style="medium">
        <color rgb="FF000000"/>
      </bottom>
      <diagonal/>
    </border>
    <border>
      <left/>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top/>
      <bottom/>
      <diagonal/>
    </border>
    <border>
      <left/>
      <right style="medium">
        <color rgb="FF000000"/>
      </right>
      <top/>
      <bottom/>
      <diagonal/>
    </border>
    <border>
      <left/>
      <right/>
      <top/>
      <bottom/>
      <diagonal/>
    </border>
    <border>
      <left/>
      <right style="medium">
        <color rgb="FF000000"/>
      </right>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97">
    <xf numFmtId="0" fontId="0" fillId="0" borderId="0" xfId="0"/>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wrapText="1"/>
    </xf>
    <xf numFmtId="164" fontId="1" fillId="8" borderId="8" xfId="0" applyNumberFormat="1" applyFont="1" applyFill="1" applyBorder="1" applyAlignment="1">
      <alignment wrapText="1"/>
    </xf>
    <xf numFmtId="164" fontId="1" fillId="8" borderId="9" xfId="0" applyNumberFormat="1" applyFont="1" applyFill="1" applyBorder="1" applyAlignment="1">
      <alignment wrapText="1"/>
    </xf>
    <xf numFmtId="0" fontId="1" fillId="9" borderId="10" xfId="0" applyFont="1" applyFill="1" applyBorder="1" applyAlignment="1">
      <alignment wrapText="1"/>
    </xf>
    <xf numFmtId="0" fontId="1" fillId="9" borderId="11" xfId="0" applyFont="1" applyFill="1" applyBorder="1" applyAlignment="1">
      <alignment wrapText="1"/>
    </xf>
    <xf numFmtId="0" fontId="1" fillId="10" borderId="10" xfId="0" applyFont="1" applyFill="1" applyBorder="1" applyAlignment="1">
      <alignment wrapText="1"/>
    </xf>
    <xf numFmtId="0" fontId="1" fillId="10" borderId="11" xfId="0" applyFont="1" applyFill="1" applyBorder="1" applyAlignment="1">
      <alignment wrapText="1"/>
    </xf>
    <xf numFmtId="0" fontId="1" fillId="11" borderId="12" xfId="0" applyFont="1" applyFill="1" applyBorder="1" applyAlignment="1">
      <alignment wrapText="1"/>
    </xf>
    <xf numFmtId="0" fontId="1" fillId="11" borderId="13" xfId="0" applyFont="1" applyFill="1" applyBorder="1" applyAlignment="1">
      <alignment wrapText="1"/>
    </xf>
    <xf numFmtId="0" fontId="1" fillId="12" borderId="10" xfId="0" applyFont="1" applyFill="1" applyBorder="1" applyAlignment="1">
      <alignment wrapText="1"/>
    </xf>
    <xf numFmtId="0" fontId="1" fillId="12" borderId="11" xfId="0" applyFont="1" applyFill="1" applyBorder="1" applyAlignment="1">
      <alignment wrapText="1"/>
    </xf>
    <xf numFmtId="1" fontId="3" fillId="13" borderId="16" xfId="0" applyNumberFormat="1" applyFont="1" applyFill="1" applyBorder="1"/>
    <xf numFmtId="164" fontId="3" fillId="0" borderId="15" xfId="0" applyNumberFormat="1" applyFont="1" applyBorder="1"/>
    <xf numFmtId="1" fontId="3" fillId="14" borderId="17" xfId="0" applyNumberFormat="1" applyFont="1" applyFill="1" applyBorder="1"/>
    <xf numFmtId="1" fontId="3" fillId="0" borderId="15" xfId="0" applyNumberFormat="1" applyFont="1" applyBorder="1"/>
    <xf numFmtId="1" fontId="3" fillId="15" borderId="17" xfId="0" applyNumberFormat="1" applyFont="1" applyFill="1" applyBorder="1"/>
    <xf numFmtId="1" fontId="3" fillId="16" borderId="17" xfId="0" applyNumberFormat="1" applyFont="1" applyFill="1" applyBorder="1"/>
    <xf numFmtId="164" fontId="3" fillId="17" borderId="17" xfId="0" applyNumberFormat="1" applyFont="1" applyFill="1" applyBorder="1"/>
    <xf numFmtId="1" fontId="3" fillId="13" borderId="18" xfId="0" applyNumberFormat="1" applyFont="1" applyFill="1" applyBorder="1"/>
    <xf numFmtId="1" fontId="3" fillId="14" borderId="18" xfId="0" applyNumberFormat="1" applyFont="1" applyFill="1" applyBorder="1"/>
    <xf numFmtId="1" fontId="3" fillId="15" borderId="18" xfId="0" applyNumberFormat="1" applyFont="1" applyFill="1" applyBorder="1"/>
    <xf numFmtId="1" fontId="3" fillId="16" borderId="18" xfId="0" applyNumberFormat="1" applyFont="1" applyFill="1" applyBorder="1"/>
    <xf numFmtId="164" fontId="3" fillId="17" borderId="18" xfId="0" applyNumberFormat="1" applyFont="1" applyFill="1" applyBorder="1"/>
    <xf numFmtId="1" fontId="3" fillId="13" borderId="19" xfId="0" applyNumberFormat="1" applyFont="1" applyFill="1" applyBorder="1"/>
    <xf numFmtId="164" fontId="3" fillId="0" borderId="20" xfId="0" applyNumberFormat="1" applyFont="1" applyBorder="1"/>
    <xf numFmtId="1" fontId="3" fillId="14" borderId="19" xfId="0" applyNumberFormat="1" applyFont="1" applyFill="1" applyBorder="1"/>
    <xf numFmtId="1" fontId="3" fillId="0" borderId="20" xfId="0" applyNumberFormat="1" applyFont="1" applyBorder="1"/>
    <xf numFmtId="1" fontId="3" fillId="15" borderId="19" xfId="0" applyNumberFormat="1" applyFont="1" applyFill="1" applyBorder="1"/>
    <xf numFmtId="1" fontId="3" fillId="16" borderId="19" xfId="0" applyNumberFormat="1" applyFont="1" applyFill="1" applyBorder="1"/>
    <xf numFmtId="164" fontId="3" fillId="17" borderId="19" xfId="0" applyNumberFormat="1" applyFont="1" applyFill="1" applyBorder="1"/>
    <xf numFmtId="164" fontId="3" fillId="0" borderId="0" xfId="0" applyNumberFormat="1" applyFont="1"/>
    <xf numFmtId="164" fontId="1" fillId="19" borderId="10" xfId="0" applyNumberFormat="1" applyFont="1" applyFill="1" applyBorder="1" applyAlignment="1">
      <alignment horizontal="center" wrapText="1"/>
    </xf>
    <xf numFmtId="164" fontId="1" fillId="19" borderId="11" xfId="0" applyNumberFormat="1" applyFont="1" applyFill="1" applyBorder="1" applyAlignment="1">
      <alignment horizontal="center" wrapText="1"/>
    </xf>
    <xf numFmtId="164" fontId="3" fillId="20" borderId="17" xfId="0" applyNumberFormat="1" applyFont="1" applyFill="1" applyBorder="1"/>
    <xf numFmtId="164" fontId="3" fillId="20" borderId="18" xfId="0" applyNumberFormat="1" applyFont="1" applyFill="1" applyBorder="1"/>
    <xf numFmtId="164" fontId="3" fillId="20" borderId="19" xfId="0" applyNumberFormat="1" applyFont="1" applyFill="1" applyBorder="1"/>
    <xf numFmtId="0" fontId="4" fillId="0" borderId="0" xfId="0" applyFont="1"/>
    <xf numFmtId="0" fontId="3" fillId="0" borderId="23" xfId="0" applyFont="1" applyBorder="1"/>
    <xf numFmtId="0" fontId="3" fillId="0" borderId="6" xfId="0" applyFont="1" applyBorder="1"/>
    <xf numFmtId="0" fontId="3" fillId="0" borderId="14" xfId="0" applyFont="1" applyBorder="1"/>
    <xf numFmtId="0" fontId="3" fillId="0" borderId="0" xfId="0" applyFont="1"/>
    <xf numFmtId="0" fontId="5" fillId="7" borderId="31" xfId="0" applyFont="1" applyFill="1" applyBorder="1" applyAlignment="1">
      <alignment horizontal="center"/>
    </xf>
    <xf numFmtId="0" fontId="5" fillId="7" borderId="32" xfId="0" applyFont="1" applyFill="1" applyBorder="1" applyAlignment="1">
      <alignment horizontal="center"/>
    </xf>
    <xf numFmtId="0" fontId="5" fillId="7" borderId="11" xfId="0" applyFont="1" applyFill="1" applyBorder="1" applyAlignment="1">
      <alignment horizontal="center"/>
    </xf>
    <xf numFmtId="0" fontId="3" fillId="19" borderId="17" xfId="0" applyFont="1" applyFill="1" applyBorder="1"/>
    <xf numFmtId="9" fontId="3" fillId="0" borderId="0" xfId="0" applyNumberFormat="1" applyFont="1"/>
    <xf numFmtId="0" fontId="3" fillId="19" borderId="18" xfId="0" applyFont="1" applyFill="1" applyBorder="1"/>
    <xf numFmtId="0" fontId="3" fillId="19" borderId="19" xfId="0" applyFont="1" applyFill="1" applyBorder="1"/>
    <xf numFmtId="9" fontId="3" fillId="0" borderId="22" xfId="0" applyNumberFormat="1" applyFont="1" applyBorder="1"/>
    <xf numFmtId="0" fontId="3" fillId="0" borderId="2" xfId="0" applyFont="1" applyBorder="1"/>
    <xf numFmtId="0" fontId="3" fillId="0" borderId="21" xfId="0" applyFont="1" applyBorder="1"/>
    <xf numFmtId="0" fontId="3" fillId="0" borderId="22" xfId="0" applyFont="1" applyBorder="1"/>
    <xf numFmtId="0" fontId="3" fillId="2" borderId="31" xfId="0" applyFont="1" applyFill="1" applyBorder="1" applyAlignment="1">
      <alignment wrapText="1"/>
    </xf>
    <xf numFmtId="0" fontId="3" fillId="2" borderId="34" xfId="0" applyFont="1" applyFill="1" applyBorder="1" applyAlignment="1">
      <alignment wrapText="1"/>
    </xf>
    <xf numFmtId="0" fontId="3" fillId="2" borderId="32" xfId="0" applyFont="1" applyFill="1" applyBorder="1" applyAlignment="1">
      <alignment horizontal="center" wrapText="1"/>
    </xf>
    <xf numFmtId="0" fontId="3" fillId="2" borderId="11" xfId="0" applyFont="1" applyFill="1" applyBorder="1" applyAlignment="1">
      <alignment horizontal="center" wrapText="1"/>
    </xf>
    <xf numFmtId="0" fontId="3" fillId="0" borderId="0" xfId="0" applyFont="1" applyAlignment="1">
      <alignment wrapText="1"/>
    </xf>
    <xf numFmtId="0" fontId="3" fillId="13" borderId="37" xfId="0" applyFont="1" applyFill="1" applyBorder="1" applyAlignment="1">
      <alignment wrapText="1"/>
    </xf>
    <xf numFmtId="0" fontId="3" fillId="0" borderId="15" xfId="0" applyFont="1" applyBorder="1" applyAlignment="1">
      <alignment wrapText="1"/>
    </xf>
    <xf numFmtId="0" fontId="3" fillId="2" borderId="41"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0" borderId="22" xfId="0" applyFont="1" applyBorder="1" applyAlignment="1">
      <alignment wrapText="1"/>
    </xf>
    <xf numFmtId="0" fontId="3" fillId="13" borderId="45" xfId="0" applyFont="1" applyFill="1" applyBorder="1" applyAlignment="1">
      <alignment wrapText="1"/>
    </xf>
    <xf numFmtId="0" fontId="3" fillId="0" borderId="20" xfId="0" applyFont="1" applyBorder="1" applyAlignment="1">
      <alignment wrapText="1"/>
    </xf>
    <xf numFmtId="0" fontId="3" fillId="3" borderId="31" xfId="0" applyFont="1" applyFill="1" applyBorder="1" applyAlignment="1">
      <alignment wrapText="1"/>
    </xf>
    <xf numFmtId="0" fontId="3" fillId="3" borderId="34" xfId="0" applyFont="1" applyFill="1" applyBorder="1" applyAlignment="1">
      <alignment wrapText="1"/>
    </xf>
    <xf numFmtId="0" fontId="3" fillId="3" borderId="32" xfId="0" applyFont="1" applyFill="1" applyBorder="1" applyAlignment="1">
      <alignment horizontal="center" wrapText="1"/>
    </xf>
    <xf numFmtId="0" fontId="3" fillId="3" borderId="11" xfId="0" applyFont="1" applyFill="1" applyBorder="1" applyAlignment="1">
      <alignment horizontal="center" wrapText="1"/>
    </xf>
    <xf numFmtId="0" fontId="3" fillId="14" borderId="37" xfId="0" applyFont="1" applyFill="1" applyBorder="1" applyAlignment="1">
      <alignment wrapText="1"/>
    </xf>
    <xf numFmtId="0" fontId="3" fillId="3" borderId="41" xfId="0" applyFont="1" applyFill="1" applyBorder="1" applyAlignment="1">
      <alignment horizontal="center" vertical="center" wrapText="1"/>
    </xf>
    <xf numFmtId="0" fontId="3" fillId="3" borderId="43"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14" borderId="45" xfId="0" applyFont="1" applyFill="1" applyBorder="1" applyAlignment="1">
      <alignment wrapText="1"/>
    </xf>
    <xf numFmtId="0" fontId="3" fillId="4" borderId="31" xfId="0" applyFont="1" applyFill="1" applyBorder="1" applyAlignment="1">
      <alignment wrapText="1"/>
    </xf>
    <xf numFmtId="0" fontId="3" fillId="4" borderId="34" xfId="0" applyFont="1" applyFill="1" applyBorder="1" applyAlignment="1">
      <alignment wrapText="1"/>
    </xf>
    <xf numFmtId="0" fontId="3" fillId="4" borderId="32" xfId="0" applyFont="1" applyFill="1" applyBorder="1" applyAlignment="1">
      <alignment horizontal="center" wrapText="1"/>
    </xf>
    <xf numFmtId="0" fontId="3" fillId="4" borderId="11" xfId="0" applyFont="1" applyFill="1" applyBorder="1" applyAlignment="1">
      <alignment horizontal="center" wrapText="1"/>
    </xf>
    <xf numFmtId="0" fontId="3" fillId="15" borderId="37" xfId="0" applyFont="1" applyFill="1" applyBorder="1" applyAlignment="1">
      <alignment wrapText="1"/>
    </xf>
    <xf numFmtId="0" fontId="3" fillId="4" borderId="41" xfId="0" applyFont="1" applyFill="1" applyBorder="1" applyAlignment="1">
      <alignment horizontal="center" vertical="center" wrapText="1"/>
    </xf>
    <xf numFmtId="0" fontId="3" fillId="4" borderId="43"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15" borderId="45" xfId="0" applyFont="1" applyFill="1" applyBorder="1" applyAlignment="1">
      <alignment wrapText="1"/>
    </xf>
    <xf numFmtId="0" fontId="3" fillId="25" borderId="31" xfId="0" applyFont="1" applyFill="1" applyBorder="1" applyAlignment="1">
      <alignment wrapText="1"/>
    </xf>
    <xf numFmtId="0" fontId="3" fillId="25" borderId="34" xfId="0" applyFont="1" applyFill="1" applyBorder="1" applyAlignment="1">
      <alignment wrapText="1"/>
    </xf>
    <xf numFmtId="0" fontId="3" fillId="25" borderId="32" xfId="0" applyFont="1" applyFill="1" applyBorder="1" applyAlignment="1">
      <alignment horizontal="center" wrapText="1"/>
    </xf>
    <xf numFmtId="0" fontId="3" fillId="25" borderId="11" xfId="0" applyFont="1" applyFill="1" applyBorder="1" applyAlignment="1">
      <alignment horizontal="center" wrapText="1"/>
    </xf>
    <xf numFmtId="0" fontId="3" fillId="26" borderId="37" xfId="0" applyFont="1" applyFill="1" applyBorder="1" applyAlignment="1">
      <alignment wrapText="1"/>
    </xf>
    <xf numFmtId="0" fontId="3" fillId="25" borderId="41" xfId="0" applyFont="1" applyFill="1" applyBorder="1" applyAlignment="1">
      <alignment horizontal="center" vertical="center" wrapText="1"/>
    </xf>
    <xf numFmtId="0" fontId="3" fillId="25" borderId="43" xfId="0" applyFont="1" applyFill="1" applyBorder="1" applyAlignment="1">
      <alignment horizontal="center" vertical="center" wrapText="1"/>
    </xf>
    <xf numFmtId="0" fontId="3" fillId="25" borderId="13" xfId="0" applyFont="1" applyFill="1" applyBorder="1" applyAlignment="1">
      <alignment horizontal="center" vertical="center" wrapText="1"/>
    </xf>
    <xf numFmtId="0" fontId="3" fillId="26" borderId="45" xfId="0" applyFont="1" applyFill="1" applyBorder="1" applyAlignment="1">
      <alignment wrapText="1"/>
    </xf>
    <xf numFmtId="0" fontId="3" fillId="0" borderId="0" xfId="0" applyFont="1" applyAlignment="1">
      <alignment horizontal="left"/>
    </xf>
    <xf numFmtId="0" fontId="3" fillId="27" borderId="31" xfId="0" applyFont="1" applyFill="1" applyBorder="1" applyAlignment="1">
      <alignment horizontal="left"/>
    </xf>
    <xf numFmtId="0" fontId="3" fillId="27" borderId="49" xfId="0" applyFont="1" applyFill="1" applyBorder="1" applyAlignment="1">
      <alignment horizontal="left"/>
    </xf>
    <xf numFmtId="0" fontId="3" fillId="27" borderId="37" xfId="0" applyFont="1" applyFill="1" applyBorder="1"/>
    <xf numFmtId="0" fontId="3" fillId="27" borderId="37" xfId="0" applyFont="1" applyFill="1" applyBorder="1" applyAlignment="1">
      <alignment horizontal="left"/>
    </xf>
    <xf numFmtId="0" fontId="3" fillId="3" borderId="58" xfId="0" applyFont="1" applyFill="1" applyBorder="1" applyAlignment="1">
      <alignment horizontal="left" wrapText="1"/>
    </xf>
    <xf numFmtId="0" fontId="3" fillId="13" borderId="37" xfId="0" applyFont="1" applyFill="1" applyBorder="1"/>
    <xf numFmtId="0" fontId="3" fillId="13" borderId="59" xfId="0" applyFont="1" applyFill="1" applyBorder="1"/>
    <xf numFmtId="0" fontId="3" fillId="28" borderId="60" xfId="0" applyFont="1" applyFill="1" applyBorder="1"/>
    <xf numFmtId="0" fontId="3" fillId="14" borderId="37" xfId="0" applyFont="1" applyFill="1" applyBorder="1"/>
    <xf numFmtId="0" fontId="3" fillId="0" borderId="15" xfId="0" applyFont="1" applyBorder="1"/>
    <xf numFmtId="0" fontId="3" fillId="28" borderId="58" xfId="0" applyFont="1" applyFill="1" applyBorder="1"/>
    <xf numFmtId="0" fontId="3" fillId="3" borderId="64" xfId="0" applyFont="1" applyFill="1" applyBorder="1" applyAlignment="1">
      <alignment horizontal="left" wrapText="1"/>
    </xf>
    <xf numFmtId="0" fontId="3" fillId="13" borderId="45" xfId="0" applyFont="1" applyFill="1" applyBorder="1"/>
    <xf numFmtId="0" fontId="3" fillId="13" borderId="13" xfId="0" applyFont="1" applyFill="1" applyBorder="1"/>
    <xf numFmtId="0" fontId="3" fillId="28" borderId="64" xfId="0" applyFont="1" applyFill="1" applyBorder="1"/>
    <xf numFmtId="0" fontId="3" fillId="14" borderId="45" xfId="0" applyFont="1" applyFill="1" applyBorder="1"/>
    <xf numFmtId="0" fontId="3" fillId="0" borderId="20" xfId="0" applyFont="1" applyBorder="1"/>
    <xf numFmtId="0" fontId="3" fillId="3" borderId="37" xfId="0" applyFont="1" applyFill="1" applyBorder="1" applyAlignment="1">
      <alignment horizontal="center" textRotation="90"/>
    </xf>
    <xf numFmtId="0" fontId="3" fillId="3" borderId="45" xfId="0" applyFont="1" applyFill="1" applyBorder="1" applyAlignment="1">
      <alignment horizontal="center" textRotation="90"/>
    </xf>
    <xf numFmtId="0" fontId="3" fillId="25" borderId="58" xfId="0" applyFont="1" applyFill="1" applyBorder="1" applyAlignment="1">
      <alignment horizontal="left"/>
    </xf>
    <xf numFmtId="0" fontId="3" fillId="15" borderId="37" xfId="0" applyFont="1" applyFill="1" applyBorder="1"/>
    <xf numFmtId="0" fontId="3" fillId="14" borderId="37" xfId="0" applyFont="1" applyFill="1" applyBorder="1" applyAlignment="1">
      <alignment horizontal="left"/>
    </xf>
    <xf numFmtId="0" fontId="3" fillId="25" borderId="64" xfId="0" applyFont="1" applyFill="1" applyBorder="1" applyAlignment="1">
      <alignment horizontal="left"/>
    </xf>
    <xf numFmtId="0" fontId="3" fillId="15" borderId="45" xfId="0" applyFont="1" applyFill="1" applyBorder="1"/>
    <xf numFmtId="0" fontId="3" fillId="14" borderId="45" xfId="0" applyFont="1" applyFill="1" applyBorder="1" applyAlignment="1">
      <alignment horizontal="left"/>
    </xf>
    <xf numFmtId="0" fontId="3" fillId="0" borderId="0" xfId="0" applyFont="1" applyAlignment="1">
      <alignment horizontal="left" wrapText="1"/>
    </xf>
    <xf numFmtId="0" fontId="3" fillId="0" borderId="0" xfId="0" applyFont="1" applyAlignment="1">
      <alignment horizontal="left" vertical="center" wrapText="1"/>
    </xf>
    <xf numFmtId="0" fontId="1" fillId="2" borderId="1" xfId="0" applyFont="1" applyFill="1" applyBorder="1" applyAlignment="1">
      <alignment horizontal="center" wrapText="1"/>
    </xf>
    <xf numFmtId="0" fontId="2" fillId="0" borderId="2" xfId="0" applyFont="1" applyBorder="1"/>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1" fillId="6" borderId="1" xfId="0" applyFont="1" applyFill="1" applyBorder="1" applyAlignment="1">
      <alignment horizontal="center" wrapText="1"/>
    </xf>
    <xf numFmtId="0" fontId="1" fillId="7" borderId="3" xfId="0" applyFont="1" applyFill="1" applyBorder="1" applyAlignment="1">
      <alignment horizontal="center" wrapText="1"/>
    </xf>
    <xf numFmtId="0" fontId="2" fillId="0" borderId="4" xfId="0" applyFont="1" applyBorder="1"/>
    <xf numFmtId="0" fontId="2" fillId="0" borderId="5" xfId="0" applyFont="1" applyBorder="1"/>
    <xf numFmtId="0" fontId="1" fillId="0" borderId="14" xfId="0" applyFont="1" applyBorder="1" applyAlignment="1">
      <alignment horizontal="left" wrapText="1"/>
    </xf>
    <xf numFmtId="0" fontId="0" fillId="0" borderId="0" xfId="0"/>
    <xf numFmtId="0" fontId="2" fillId="0" borderId="15" xfId="0" applyFont="1" applyBorder="1"/>
    <xf numFmtId="0" fontId="2" fillId="0" borderId="14" xfId="0" applyFont="1" applyBorder="1"/>
    <xf numFmtId="0" fontId="2" fillId="0" borderId="21" xfId="0" applyFont="1" applyBorder="1"/>
    <xf numFmtId="0" fontId="2" fillId="0" borderId="22" xfId="0" applyFont="1" applyBorder="1"/>
    <xf numFmtId="0" fontId="2" fillId="0" borderId="20" xfId="0" applyFont="1" applyBorder="1"/>
    <xf numFmtId="0" fontId="1" fillId="18" borderId="1" xfId="0" applyFont="1" applyFill="1" applyBorder="1" applyAlignment="1">
      <alignment horizontal="center" wrapText="1"/>
    </xf>
    <xf numFmtId="0" fontId="5" fillId="18" borderId="1" xfId="0" applyFont="1" applyFill="1" applyBorder="1" applyAlignment="1">
      <alignment horizontal="right"/>
    </xf>
    <xf numFmtId="0" fontId="2" fillId="0" borderId="33" xfId="0" applyFont="1" applyBorder="1"/>
    <xf numFmtId="0" fontId="5" fillId="7" borderId="24" xfId="0" applyFont="1" applyFill="1" applyBorder="1" applyAlignment="1">
      <alignment horizontal="center"/>
    </xf>
    <xf numFmtId="0" fontId="2" fillId="0" borderId="25" xfId="0" applyFont="1" applyBorder="1"/>
    <xf numFmtId="0" fontId="2" fillId="0" borderId="26" xfId="0" applyFont="1" applyBorder="1"/>
    <xf numFmtId="0" fontId="3" fillId="7" borderId="3" xfId="0" applyFont="1" applyFill="1" applyBorder="1" applyAlignment="1">
      <alignment horizontal="center"/>
    </xf>
    <xf numFmtId="0" fontId="2" fillId="0" borderId="27" xfId="0" applyFont="1" applyBorder="1"/>
    <xf numFmtId="0" fontId="3" fillId="0" borderId="23" xfId="0" applyFont="1" applyBorder="1" applyAlignment="1">
      <alignment horizontal="left" vertical="center" wrapText="1"/>
    </xf>
    <xf numFmtId="0" fontId="2" fillId="0" borderId="6" xfId="0" applyFont="1" applyBorder="1"/>
    <xf numFmtId="0" fontId="2" fillId="0" borderId="7" xfId="0" applyFont="1" applyBorder="1"/>
    <xf numFmtId="0" fontId="3" fillId="0" borderId="21" xfId="0" applyFont="1" applyBorder="1" applyAlignment="1">
      <alignment horizontal="center"/>
    </xf>
    <xf numFmtId="0" fontId="6" fillId="7" borderId="28" xfId="0" applyFont="1" applyFill="1" applyBorder="1" applyAlignment="1">
      <alignment horizontal="center"/>
    </xf>
    <xf numFmtId="0" fontId="2" fillId="0" borderId="29" xfId="0" applyFont="1" applyBorder="1"/>
    <xf numFmtId="0" fontId="2" fillId="0" borderId="30" xfId="0" applyFont="1" applyBorder="1"/>
    <xf numFmtId="0" fontId="7" fillId="21" borderId="3" xfId="0" applyFont="1" applyFill="1" applyBorder="1" applyAlignment="1">
      <alignment horizontal="center" wrapText="1"/>
    </xf>
    <xf numFmtId="0" fontId="3" fillId="2" borderId="35" xfId="0" applyFont="1" applyFill="1" applyBorder="1" applyAlignment="1">
      <alignment horizontal="right" wrapText="1"/>
    </xf>
    <xf numFmtId="0" fontId="2" fillId="0" borderId="36" xfId="0" applyFont="1" applyBorder="1"/>
    <xf numFmtId="0" fontId="3" fillId="2" borderId="38" xfId="0" applyFont="1" applyFill="1" applyBorder="1" applyAlignment="1">
      <alignment horizontal="right" wrapText="1"/>
    </xf>
    <xf numFmtId="0" fontId="2" fillId="0" borderId="39" xfId="0" applyFont="1" applyBorder="1"/>
    <xf numFmtId="0" fontId="3" fillId="2" borderId="40" xfId="0" applyFont="1" applyFill="1" applyBorder="1" applyAlignment="1">
      <alignment horizontal="right" vertical="center" wrapText="1"/>
    </xf>
    <xf numFmtId="0" fontId="2" fillId="0" borderId="42" xfId="0" applyFont="1" applyBorder="1"/>
    <xf numFmtId="0" fontId="2" fillId="0" borderId="44" xfId="0" applyFont="1" applyBorder="1"/>
    <xf numFmtId="0" fontId="7" fillId="22" borderId="3" xfId="0" applyFont="1" applyFill="1" applyBorder="1" applyAlignment="1">
      <alignment horizontal="center" wrapText="1"/>
    </xf>
    <xf numFmtId="0" fontId="3" fillId="3" borderId="35" xfId="0" applyFont="1" applyFill="1" applyBorder="1" applyAlignment="1">
      <alignment horizontal="right" wrapText="1"/>
    </xf>
    <xf numFmtId="0" fontId="3" fillId="3" borderId="38" xfId="0" applyFont="1" applyFill="1" applyBorder="1" applyAlignment="1">
      <alignment horizontal="right" wrapText="1"/>
    </xf>
    <xf numFmtId="0" fontId="3" fillId="3" borderId="40" xfId="0" applyFont="1" applyFill="1" applyBorder="1" applyAlignment="1">
      <alignment horizontal="right" vertical="center" wrapText="1"/>
    </xf>
    <xf numFmtId="0" fontId="7" fillId="23" borderId="3" xfId="0" applyFont="1" applyFill="1" applyBorder="1" applyAlignment="1">
      <alignment horizontal="center" wrapText="1"/>
    </xf>
    <xf numFmtId="0" fontId="3" fillId="4" borderId="35" xfId="0" applyFont="1" applyFill="1" applyBorder="1" applyAlignment="1">
      <alignment horizontal="right" wrapText="1"/>
    </xf>
    <xf numFmtId="0" fontId="3" fillId="4" borderId="38" xfId="0" applyFont="1" applyFill="1" applyBorder="1" applyAlignment="1">
      <alignment horizontal="right" wrapText="1"/>
    </xf>
    <xf numFmtId="0" fontId="3" fillId="4" borderId="40" xfId="0" applyFont="1" applyFill="1" applyBorder="1" applyAlignment="1">
      <alignment horizontal="right" vertical="center" wrapText="1"/>
    </xf>
    <xf numFmtId="0" fontId="3" fillId="25" borderId="35" xfId="0" applyFont="1" applyFill="1" applyBorder="1" applyAlignment="1">
      <alignment horizontal="right" wrapText="1"/>
    </xf>
    <xf numFmtId="0" fontId="3" fillId="25" borderId="38" xfId="0" applyFont="1" applyFill="1" applyBorder="1" applyAlignment="1">
      <alignment horizontal="right" wrapText="1"/>
    </xf>
    <xf numFmtId="0" fontId="3" fillId="25" borderId="40" xfId="0" applyFont="1" applyFill="1" applyBorder="1" applyAlignment="1">
      <alignment horizontal="right" vertical="center" wrapText="1"/>
    </xf>
    <xf numFmtId="0" fontId="7" fillId="24" borderId="3" xfId="0" applyFont="1" applyFill="1" applyBorder="1" applyAlignment="1">
      <alignment horizontal="center" wrapText="1"/>
    </xf>
    <xf numFmtId="0" fontId="3" fillId="3" borderId="50" xfId="0" applyFont="1" applyFill="1" applyBorder="1" applyAlignment="1">
      <alignment horizontal="center" textRotation="90"/>
    </xf>
    <xf numFmtId="0" fontId="2" fillId="0" borderId="52" xfId="0" applyFont="1" applyBorder="1"/>
    <xf numFmtId="0" fontId="2" fillId="0" borderId="55" xfId="0" applyFont="1" applyBorder="1"/>
    <xf numFmtId="0" fontId="3" fillId="4" borderId="50" xfId="0" applyFont="1" applyFill="1" applyBorder="1" applyAlignment="1">
      <alignment horizontal="center" textRotation="90"/>
    </xf>
    <xf numFmtId="0" fontId="3" fillId="2" borderId="50" xfId="0" applyFont="1" applyFill="1" applyBorder="1" applyAlignment="1">
      <alignment horizontal="center" textRotation="90"/>
    </xf>
    <xf numFmtId="0" fontId="3" fillId="2" borderId="51" xfId="0" applyFont="1" applyFill="1" applyBorder="1" applyAlignment="1">
      <alignment horizontal="center" textRotation="90"/>
    </xf>
    <xf numFmtId="0" fontId="2" fillId="0" borderId="53" xfId="0" applyFont="1" applyBorder="1"/>
    <xf numFmtId="0" fontId="2" fillId="0" borderId="56" xfId="0" applyFont="1" applyBorder="1"/>
    <xf numFmtId="0" fontId="3" fillId="4" borderId="61" xfId="0" applyFont="1" applyFill="1" applyBorder="1" applyAlignment="1">
      <alignment horizontal="left"/>
    </xf>
    <xf numFmtId="0" fontId="2" fillId="0" borderId="62" xfId="0" applyFont="1" applyBorder="1"/>
    <xf numFmtId="0" fontId="2" fillId="0" borderId="63" xfId="0" applyFont="1" applyBorder="1"/>
    <xf numFmtId="0" fontId="3" fillId="4" borderId="65" xfId="0" applyFont="1" applyFill="1" applyBorder="1" applyAlignment="1">
      <alignment horizontal="left"/>
    </xf>
    <xf numFmtId="0" fontId="2" fillId="0" borderId="66" xfId="0" applyFont="1" applyBorder="1"/>
    <xf numFmtId="0" fontId="2" fillId="0" borderId="67" xfId="0" applyFont="1" applyBorder="1"/>
    <xf numFmtId="0" fontId="7" fillId="24" borderId="1" xfId="0" applyFont="1" applyFill="1" applyBorder="1" applyAlignment="1">
      <alignment horizontal="center"/>
    </xf>
    <xf numFmtId="0" fontId="7" fillId="27" borderId="48" xfId="0" applyFont="1" applyFill="1" applyBorder="1" applyAlignment="1">
      <alignment horizontal="center" textRotation="90"/>
    </xf>
    <xf numFmtId="0" fontId="2" fillId="0" borderId="54" xfId="0" applyFont="1" applyBorder="1"/>
    <xf numFmtId="0" fontId="2" fillId="0" borderId="57" xfId="0" applyFont="1" applyBorder="1"/>
    <xf numFmtId="0" fontId="3" fillId="2" borderId="46" xfId="0" applyFont="1" applyFill="1" applyBorder="1" applyAlignment="1">
      <alignment horizontal="center" textRotation="90"/>
    </xf>
    <xf numFmtId="0" fontId="7" fillId="22" borderId="1" xfId="0" applyFont="1" applyFill="1" applyBorder="1" applyAlignment="1">
      <alignment horizontal="center" wrapText="1"/>
    </xf>
    <xf numFmtId="0" fontId="7" fillId="23" borderId="1" xfId="0" applyFont="1" applyFill="1" applyBorder="1" applyAlignment="1">
      <alignment horizontal="center"/>
    </xf>
    <xf numFmtId="0" fontId="3" fillId="2" borderId="47" xfId="0" applyFont="1" applyFill="1" applyBorder="1" applyAlignment="1">
      <alignment horizontal="center" textRotation="90"/>
    </xf>
    <xf numFmtId="0" fontId="3" fillId="3" borderId="50" xfId="0" applyFont="1" applyFill="1" applyBorder="1" applyAlignment="1">
      <alignment horizontal="left" textRotation="90"/>
    </xf>
  </cellXfs>
  <cellStyles count="1">
    <cellStyle name="Normal" xfId="0" builtinId="0"/>
  </cellStyles>
  <dxfs count="176">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A5A5A5"/>
          <bgColor rgb="FFA5A5A5"/>
        </patternFill>
      </fill>
    </dxf>
    <dxf>
      <fill>
        <patternFill patternType="solid">
          <fgColor rgb="FF92D050"/>
          <bgColor rgb="FF92D050"/>
        </patternFill>
      </fill>
    </dxf>
    <dxf>
      <fill>
        <patternFill patternType="solid">
          <fgColor rgb="FF92D050"/>
          <bgColor rgb="FF92D050"/>
        </patternFill>
      </fill>
    </dxf>
    <dxf>
      <fill>
        <patternFill patternType="solid">
          <fgColor rgb="FF92D050"/>
          <bgColor rgb="FF92D050"/>
        </patternFill>
      </fill>
    </dxf>
    <dxf>
      <fill>
        <patternFill patternType="solid">
          <fgColor rgb="FF92D050"/>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Time v. Crafting Prowess</a:t>
            </a:r>
          </a:p>
        </c:rich>
      </c:tx>
      <c:overlay val="0"/>
    </c:title>
    <c:autoTitleDeleted val="0"/>
    <c:plotArea>
      <c:layout/>
      <c:lineChart>
        <c:grouping val="standard"/>
        <c:varyColors val="0"/>
        <c:ser>
          <c:idx val="0"/>
          <c:order val="0"/>
          <c:tx>
            <c:v>Time v. Crafting Prowess</c:v>
          </c:tx>
          <c:spPr>
            <a:ln w="28575" cmpd="sng">
              <a:solidFill>
                <a:schemeClr val="accent1"/>
              </a:solidFill>
            </a:ln>
          </c:spPr>
          <c:marker>
            <c:symbol val="none"/>
          </c:marker>
          <c:cat>
            <c:numRef>
              <c:f>'Fantastical Mundane |PROGESSION'!$B$3:$B$22</c:f>
              <c:numCache>
                <c:formatCode>0</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'Fantastical Mundane |PROGESSION'!$C$3:$C$22</c:f>
              <c:numCache>
                <c:formatCode>0.000</c:formatCode>
                <c:ptCount val="20"/>
                <c:pt idx="0">
                  <c:v>50</c:v>
                </c:pt>
                <c:pt idx="1">
                  <c:v>150</c:v>
                </c:pt>
                <c:pt idx="2">
                  <c:v>208.49625007211563</c:v>
                </c:pt>
                <c:pt idx="3">
                  <c:v>250</c:v>
                </c:pt>
                <c:pt idx="4">
                  <c:v>282.1928094887362</c:v>
                </c:pt>
                <c:pt idx="5">
                  <c:v>308.49625007211563</c:v>
                </c:pt>
                <c:pt idx="6">
                  <c:v>330.73549220576041</c:v>
                </c:pt>
                <c:pt idx="7">
                  <c:v>350</c:v>
                </c:pt>
                <c:pt idx="8">
                  <c:v>366.99250014423126</c:v>
                </c:pt>
                <c:pt idx="9">
                  <c:v>382.19280948873626</c:v>
                </c:pt>
                <c:pt idx="10">
                  <c:v>395.94316186372976</c:v>
                </c:pt>
                <c:pt idx="11">
                  <c:v>408.49625007211563</c:v>
                </c:pt>
                <c:pt idx="12">
                  <c:v>420.04397181410923</c:v>
                </c:pt>
                <c:pt idx="13">
                  <c:v>430.73549220576035</c:v>
                </c:pt>
                <c:pt idx="14">
                  <c:v>440.68905956085189</c:v>
                </c:pt>
                <c:pt idx="15">
                  <c:v>450</c:v>
                </c:pt>
                <c:pt idx="16">
                  <c:v>458.74628412503398</c:v>
                </c:pt>
                <c:pt idx="17">
                  <c:v>466.9925001442312</c:v>
                </c:pt>
                <c:pt idx="18">
                  <c:v>474.79275134435852</c:v>
                </c:pt>
                <c:pt idx="19">
                  <c:v>482.19280948873626</c:v>
                </c:pt>
              </c:numCache>
            </c:numRef>
          </c:val>
          <c:smooth val="0"/>
          <c:extLst>
            <c:ext xmlns:c16="http://schemas.microsoft.com/office/drawing/2014/chart" uri="{C3380CC4-5D6E-409C-BE32-E72D297353CC}">
              <c16:uniqueId val="{00000000-29EF-4024-910A-E398F1219E4C}"/>
            </c:ext>
          </c:extLst>
        </c:ser>
        <c:dLbls>
          <c:showLegendKey val="0"/>
          <c:showVal val="0"/>
          <c:showCatName val="0"/>
          <c:showSerName val="0"/>
          <c:showPercent val="0"/>
          <c:showBubbleSize val="0"/>
        </c:dLbls>
        <c:smooth val="0"/>
        <c:axId val="1310281122"/>
        <c:axId val="154652591"/>
      </c:lineChart>
      <c:catAx>
        <c:axId val="1310281122"/>
        <c:scaling>
          <c:orientation val="minMax"/>
        </c:scaling>
        <c:delete val="0"/>
        <c:axPos val="b"/>
        <c:title>
          <c:tx>
            <c:rich>
              <a:bodyPr/>
              <a:lstStyle/>
              <a:p>
                <a:pPr lvl="0">
                  <a:defRPr sz="1000" b="0" i="0">
                    <a:solidFill>
                      <a:srgbClr val="000000"/>
                    </a:solidFill>
                    <a:latin typeface="+mn-lt"/>
                  </a:defRPr>
                </a:pPr>
                <a:r>
                  <a:rPr lang="en-US" sz="1000" b="0" i="0">
                    <a:solidFill>
                      <a:srgbClr val="000000"/>
                    </a:solidFill>
                    <a:latin typeface="+mn-lt"/>
                  </a:rPr>
                  <a:t>Time</a:t>
                </a:r>
              </a:p>
            </c:rich>
          </c:tx>
          <c:overlay val="0"/>
        </c:title>
        <c:numFmt formatCode="0" sourceLinked="1"/>
        <c:majorTickMark val="none"/>
        <c:minorTickMark val="none"/>
        <c:tickLblPos val="nextTo"/>
        <c:txPr>
          <a:bodyPr/>
          <a:lstStyle/>
          <a:p>
            <a:pPr lvl="0">
              <a:defRPr sz="900" b="0" i="0">
                <a:solidFill>
                  <a:srgbClr val="000000"/>
                </a:solidFill>
                <a:latin typeface="+mn-lt"/>
              </a:defRPr>
            </a:pPr>
            <a:endParaRPr lang="en-US"/>
          </a:p>
        </c:txPr>
        <c:crossAx val="154652591"/>
        <c:crosses val="autoZero"/>
        <c:auto val="1"/>
        <c:lblAlgn val="ctr"/>
        <c:lblOffset val="100"/>
        <c:noMultiLvlLbl val="1"/>
      </c:catAx>
      <c:valAx>
        <c:axId val="154652591"/>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Crafting Prowess</a:t>
                </a:r>
              </a:p>
            </c:rich>
          </c:tx>
          <c:overlay val="0"/>
        </c:title>
        <c:numFmt formatCode="0.000" sourceLinked="1"/>
        <c:majorTickMark val="none"/>
        <c:minorTickMark val="none"/>
        <c:tickLblPos val="nextTo"/>
        <c:spPr>
          <a:ln/>
        </c:spPr>
        <c:txPr>
          <a:bodyPr/>
          <a:lstStyle/>
          <a:p>
            <a:pPr lvl="0">
              <a:defRPr sz="900" b="0" i="0">
                <a:solidFill>
                  <a:srgbClr val="000000"/>
                </a:solidFill>
                <a:latin typeface="+mn-lt"/>
              </a:defRPr>
            </a:pPr>
            <a:endParaRPr lang="en-US"/>
          </a:p>
        </c:txPr>
        <c:crossAx val="1310281122"/>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Reputation v. Crafting Prowess</a:t>
            </a:r>
          </a:p>
        </c:rich>
      </c:tx>
      <c:overlay val="0"/>
    </c:title>
    <c:autoTitleDeleted val="0"/>
    <c:plotArea>
      <c:layout/>
      <c:lineChart>
        <c:grouping val="standard"/>
        <c:varyColors val="0"/>
        <c:ser>
          <c:idx val="0"/>
          <c:order val="0"/>
          <c:tx>
            <c:v>Reputation v. Crafting Prowess Crafting Prowess</c:v>
          </c:tx>
          <c:spPr>
            <a:ln w="28575" cmpd="sng">
              <a:solidFill>
                <a:schemeClr val="accent1"/>
              </a:solidFill>
            </a:ln>
          </c:spPr>
          <c:marker>
            <c:symbol val="none"/>
          </c:marker>
          <c:cat>
            <c:numRef>
              <c:f>'Fantastical Mundane |PROGESSION'!$E$3:$E$22</c:f>
              <c:numCache>
                <c:formatCode>0</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'Fantastical Mundane |PROGESSION'!$F$3:$F$22</c:f>
              <c:numCache>
                <c:formatCode>0</c:formatCode>
                <c:ptCount val="20"/>
                <c:pt idx="0">
                  <c:v>61</c:v>
                </c:pt>
                <c:pt idx="1">
                  <c:v>74</c:v>
                </c:pt>
                <c:pt idx="2">
                  <c:v>89</c:v>
                </c:pt>
                <c:pt idx="3">
                  <c:v>106</c:v>
                </c:pt>
                <c:pt idx="4">
                  <c:v>125</c:v>
                </c:pt>
                <c:pt idx="5">
                  <c:v>146</c:v>
                </c:pt>
                <c:pt idx="6">
                  <c:v>169</c:v>
                </c:pt>
                <c:pt idx="7">
                  <c:v>194</c:v>
                </c:pt>
                <c:pt idx="8">
                  <c:v>221</c:v>
                </c:pt>
                <c:pt idx="9">
                  <c:v>250</c:v>
                </c:pt>
                <c:pt idx="10">
                  <c:v>281</c:v>
                </c:pt>
                <c:pt idx="11">
                  <c:v>314</c:v>
                </c:pt>
                <c:pt idx="12">
                  <c:v>349</c:v>
                </c:pt>
                <c:pt idx="13">
                  <c:v>386</c:v>
                </c:pt>
                <c:pt idx="14">
                  <c:v>425</c:v>
                </c:pt>
                <c:pt idx="15">
                  <c:v>466</c:v>
                </c:pt>
                <c:pt idx="16">
                  <c:v>509</c:v>
                </c:pt>
                <c:pt idx="17">
                  <c:v>554</c:v>
                </c:pt>
                <c:pt idx="18">
                  <c:v>601</c:v>
                </c:pt>
                <c:pt idx="19">
                  <c:v>650</c:v>
                </c:pt>
              </c:numCache>
            </c:numRef>
          </c:val>
          <c:smooth val="0"/>
          <c:extLst>
            <c:ext xmlns:c16="http://schemas.microsoft.com/office/drawing/2014/chart" uri="{C3380CC4-5D6E-409C-BE32-E72D297353CC}">
              <c16:uniqueId val="{00000000-3BC0-43BD-9B7B-15E4D27222AC}"/>
            </c:ext>
          </c:extLst>
        </c:ser>
        <c:dLbls>
          <c:showLegendKey val="0"/>
          <c:showVal val="0"/>
          <c:showCatName val="0"/>
          <c:showSerName val="0"/>
          <c:showPercent val="0"/>
          <c:showBubbleSize val="0"/>
        </c:dLbls>
        <c:smooth val="0"/>
        <c:axId val="205162371"/>
        <c:axId val="1347736723"/>
      </c:lineChart>
      <c:catAx>
        <c:axId val="205162371"/>
        <c:scaling>
          <c:orientation val="minMax"/>
        </c:scaling>
        <c:delete val="0"/>
        <c:axPos val="b"/>
        <c:title>
          <c:tx>
            <c:rich>
              <a:bodyPr/>
              <a:lstStyle/>
              <a:p>
                <a:pPr lvl="0">
                  <a:defRPr sz="1000" b="0" i="0">
                    <a:solidFill>
                      <a:srgbClr val="000000"/>
                    </a:solidFill>
                    <a:latin typeface="+mn-lt"/>
                  </a:defRPr>
                </a:pPr>
                <a:r>
                  <a:rPr lang="en-US" sz="1000" b="0" i="0">
                    <a:solidFill>
                      <a:srgbClr val="000000"/>
                    </a:solidFill>
                    <a:latin typeface="+mn-lt"/>
                  </a:rPr>
                  <a:t>Reputation</a:t>
                </a:r>
              </a:p>
            </c:rich>
          </c:tx>
          <c:overlay val="0"/>
        </c:title>
        <c:numFmt formatCode="0" sourceLinked="1"/>
        <c:majorTickMark val="none"/>
        <c:minorTickMark val="none"/>
        <c:tickLblPos val="nextTo"/>
        <c:txPr>
          <a:bodyPr/>
          <a:lstStyle/>
          <a:p>
            <a:pPr lvl="0">
              <a:defRPr sz="900" b="0" i="0">
                <a:solidFill>
                  <a:srgbClr val="000000"/>
                </a:solidFill>
                <a:latin typeface="+mn-lt"/>
              </a:defRPr>
            </a:pPr>
            <a:endParaRPr lang="en-US"/>
          </a:p>
        </c:txPr>
        <c:crossAx val="1347736723"/>
        <c:crosses val="autoZero"/>
        <c:auto val="1"/>
        <c:lblAlgn val="ctr"/>
        <c:lblOffset val="100"/>
        <c:noMultiLvlLbl val="1"/>
      </c:catAx>
      <c:valAx>
        <c:axId val="1347736723"/>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Crafting Prowess</a:t>
                </a: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205162371"/>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Reputation v. Time</a:t>
            </a:r>
          </a:p>
        </c:rich>
      </c:tx>
      <c:overlay val="0"/>
    </c:title>
    <c:autoTitleDeleted val="0"/>
    <c:plotArea>
      <c:layout/>
      <c:lineChart>
        <c:grouping val="standard"/>
        <c:varyColors val="0"/>
        <c:ser>
          <c:idx val="0"/>
          <c:order val="0"/>
          <c:tx>
            <c:v>Reputation v. Time Time</c:v>
          </c:tx>
          <c:spPr>
            <a:ln w="28575" cmpd="sng">
              <a:solidFill>
                <a:schemeClr val="accent1"/>
              </a:solidFill>
            </a:ln>
          </c:spPr>
          <c:marker>
            <c:symbol val="none"/>
          </c:marker>
          <c:cat>
            <c:numRef>
              <c:f>'Fantastical Mundane |PROGESSION'!$K$3:$K$22</c:f>
              <c:numCache>
                <c:formatCode>0</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'Fantastical Mundane |PROGESSION'!$L$3:$L$22</c:f>
              <c:numCache>
                <c:formatCode>0.000</c:formatCode>
                <c:ptCount val="20"/>
                <c:pt idx="0">
                  <c:v>1.0792282365044272</c:v>
                </c:pt>
                <c:pt idx="1">
                  <c:v>1.1809926614295303</c:v>
                </c:pt>
                <c:pt idx="2">
                  <c:v>1.3103934038583633</c:v>
                </c:pt>
                <c:pt idx="3">
                  <c:v>1.4742692172911012</c:v>
                </c:pt>
                <c:pt idx="4">
                  <c:v>1.681792830507429</c:v>
                </c:pt>
                <c:pt idx="5">
                  <c:v>1.9453098948245708</c:v>
                </c:pt>
                <c:pt idx="6">
                  <c:v>2.2815274317368472</c:v>
                </c:pt>
                <c:pt idx="7">
                  <c:v>2.7132086548953436</c:v>
                </c:pt>
                <c:pt idx="8">
                  <c:v>3.2716082342311243</c:v>
                </c:pt>
                <c:pt idx="9">
                  <c:v>4</c:v>
                </c:pt>
                <c:pt idx="10">
                  <c:v>4.9588307997559467</c:v>
                </c:pt>
                <c:pt idx="11">
                  <c:v>6.2333166372839983</c:v>
                </c:pt>
                <c:pt idx="12">
                  <c:v>7.9447399634962874</c:v>
                </c:pt>
                <c:pt idx="13">
                  <c:v>10.267407180503231</c:v>
                </c:pt>
                <c:pt idx="14">
                  <c:v>13.454342644059432</c:v>
                </c:pt>
                <c:pt idx="15">
                  <c:v>17.876594209155524</c:v>
                </c:pt>
                <c:pt idx="16">
                  <c:v>24.083947958577067</c:v>
                </c:pt>
                <c:pt idx="17">
                  <c:v>32.899642452994122</c:v>
                </c:pt>
                <c:pt idx="18">
                  <c:v>45.569606259106287</c:v>
                </c:pt>
                <c:pt idx="19">
                  <c:v>64</c:v>
                </c:pt>
              </c:numCache>
            </c:numRef>
          </c:val>
          <c:smooth val="0"/>
          <c:extLst>
            <c:ext xmlns:c16="http://schemas.microsoft.com/office/drawing/2014/chart" uri="{C3380CC4-5D6E-409C-BE32-E72D297353CC}">
              <c16:uniqueId val="{00000000-5C77-4F65-804D-DB6749C7F65D}"/>
            </c:ext>
          </c:extLst>
        </c:ser>
        <c:dLbls>
          <c:showLegendKey val="0"/>
          <c:showVal val="0"/>
          <c:showCatName val="0"/>
          <c:showSerName val="0"/>
          <c:showPercent val="0"/>
          <c:showBubbleSize val="0"/>
        </c:dLbls>
        <c:smooth val="0"/>
        <c:axId val="1165597270"/>
        <c:axId val="827296273"/>
      </c:lineChart>
      <c:catAx>
        <c:axId val="1165597270"/>
        <c:scaling>
          <c:orientation val="minMax"/>
        </c:scaling>
        <c:delete val="0"/>
        <c:axPos val="b"/>
        <c:title>
          <c:tx>
            <c:rich>
              <a:bodyPr/>
              <a:lstStyle/>
              <a:p>
                <a:pPr lvl="0">
                  <a:defRPr sz="1000" b="0" i="0">
                    <a:solidFill>
                      <a:srgbClr val="000000"/>
                    </a:solidFill>
                    <a:latin typeface="+mn-lt"/>
                  </a:defRPr>
                </a:pPr>
                <a:r>
                  <a:rPr lang="en-US" sz="1000" b="0" i="0">
                    <a:solidFill>
                      <a:srgbClr val="000000"/>
                    </a:solidFill>
                    <a:latin typeface="+mn-lt"/>
                  </a:rPr>
                  <a:t>Reputation</a:t>
                </a:r>
              </a:p>
            </c:rich>
          </c:tx>
          <c:overlay val="0"/>
        </c:title>
        <c:numFmt formatCode="0" sourceLinked="1"/>
        <c:majorTickMark val="none"/>
        <c:minorTickMark val="none"/>
        <c:tickLblPos val="nextTo"/>
        <c:txPr>
          <a:bodyPr/>
          <a:lstStyle/>
          <a:p>
            <a:pPr lvl="0">
              <a:defRPr sz="900" b="0" i="0">
                <a:solidFill>
                  <a:srgbClr val="000000"/>
                </a:solidFill>
                <a:latin typeface="+mn-lt"/>
              </a:defRPr>
            </a:pPr>
            <a:endParaRPr lang="en-US"/>
          </a:p>
        </c:txPr>
        <c:crossAx val="827296273"/>
        <c:crosses val="autoZero"/>
        <c:auto val="1"/>
        <c:lblAlgn val="ctr"/>
        <c:lblOffset val="100"/>
        <c:noMultiLvlLbl val="1"/>
      </c:catAx>
      <c:valAx>
        <c:axId val="827296273"/>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Time</a:t>
                </a:r>
              </a:p>
            </c:rich>
          </c:tx>
          <c:overlay val="0"/>
        </c:title>
        <c:numFmt formatCode="0.000" sourceLinked="1"/>
        <c:majorTickMark val="none"/>
        <c:minorTickMark val="none"/>
        <c:tickLblPos val="nextTo"/>
        <c:spPr>
          <a:ln/>
        </c:spPr>
        <c:txPr>
          <a:bodyPr/>
          <a:lstStyle/>
          <a:p>
            <a:pPr lvl="0">
              <a:defRPr sz="900" b="0" i="0">
                <a:solidFill>
                  <a:srgbClr val="000000"/>
                </a:solidFill>
                <a:latin typeface="+mn-lt"/>
              </a:defRPr>
            </a:pPr>
            <a:endParaRPr lang="en-US"/>
          </a:p>
        </c:txPr>
        <c:crossAx val="1165597270"/>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Reputation v. Refining Capabilities</a:t>
            </a:r>
          </a:p>
        </c:rich>
      </c:tx>
      <c:overlay val="0"/>
    </c:title>
    <c:autoTitleDeleted val="0"/>
    <c:plotArea>
      <c:layout/>
      <c:lineChart>
        <c:grouping val="standard"/>
        <c:varyColors val="0"/>
        <c:ser>
          <c:idx val="0"/>
          <c:order val="0"/>
          <c:tx>
            <c:v>Reputation v. Refining Capabilities Refining Capabilities</c:v>
          </c:tx>
          <c:spPr>
            <a:ln w="28575" cmpd="sng">
              <a:solidFill>
                <a:schemeClr val="accent1"/>
              </a:solidFill>
            </a:ln>
          </c:spPr>
          <c:marker>
            <c:symbol val="none"/>
          </c:marker>
          <c:cat>
            <c:numRef>
              <c:f>'Fantastical Mundane |PROGESSION'!$H$3:$H$22</c:f>
              <c:numCache>
                <c:formatCode>0</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'Fantastical Mundane |PROGESSION'!$I$3:$I$22</c:f>
              <c:numCache>
                <c:formatCode>0</c:formatCode>
                <c:ptCount val="20"/>
                <c:pt idx="0">
                  <c:v>101</c:v>
                </c:pt>
                <c:pt idx="1">
                  <c:v>104</c:v>
                </c:pt>
                <c:pt idx="2">
                  <c:v>109</c:v>
                </c:pt>
                <c:pt idx="3">
                  <c:v>116</c:v>
                </c:pt>
                <c:pt idx="4">
                  <c:v>125</c:v>
                </c:pt>
                <c:pt idx="5">
                  <c:v>136</c:v>
                </c:pt>
                <c:pt idx="6">
                  <c:v>149</c:v>
                </c:pt>
                <c:pt idx="7">
                  <c:v>164</c:v>
                </c:pt>
                <c:pt idx="8">
                  <c:v>181</c:v>
                </c:pt>
                <c:pt idx="9">
                  <c:v>200</c:v>
                </c:pt>
                <c:pt idx="10">
                  <c:v>221</c:v>
                </c:pt>
                <c:pt idx="11">
                  <c:v>244</c:v>
                </c:pt>
                <c:pt idx="12">
                  <c:v>269</c:v>
                </c:pt>
                <c:pt idx="13">
                  <c:v>296</c:v>
                </c:pt>
                <c:pt idx="14">
                  <c:v>325</c:v>
                </c:pt>
                <c:pt idx="15">
                  <c:v>356</c:v>
                </c:pt>
                <c:pt idx="16">
                  <c:v>389</c:v>
                </c:pt>
                <c:pt idx="17">
                  <c:v>424</c:v>
                </c:pt>
                <c:pt idx="18">
                  <c:v>461</c:v>
                </c:pt>
                <c:pt idx="19">
                  <c:v>500</c:v>
                </c:pt>
              </c:numCache>
            </c:numRef>
          </c:val>
          <c:smooth val="0"/>
          <c:extLst>
            <c:ext xmlns:c16="http://schemas.microsoft.com/office/drawing/2014/chart" uri="{C3380CC4-5D6E-409C-BE32-E72D297353CC}">
              <c16:uniqueId val="{00000000-2495-46F5-A908-639F8E278B83}"/>
            </c:ext>
          </c:extLst>
        </c:ser>
        <c:dLbls>
          <c:showLegendKey val="0"/>
          <c:showVal val="0"/>
          <c:showCatName val="0"/>
          <c:showSerName val="0"/>
          <c:showPercent val="0"/>
          <c:showBubbleSize val="0"/>
        </c:dLbls>
        <c:smooth val="0"/>
        <c:axId val="29719447"/>
        <c:axId val="98976931"/>
      </c:lineChart>
      <c:catAx>
        <c:axId val="29719447"/>
        <c:scaling>
          <c:orientation val="minMax"/>
        </c:scaling>
        <c:delete val="0"/>
        <c:axPos val="b"/>
        <c:title>
          <c:tx>
            <c:rich>
              <a:bodyPr/>
              <a:lstStyle/>
              <a:p>
                <a:pPr lvl="0">
                  <a:defRPr sz="1000" b="0" i="0">
                    <a:solidFill>
                      <a:srgbClr val="000000"/>
                    </a:solidFill>
                    <a:latin typeface="+mn-lt"/>
                  </a:defRPr>
                </a:pPr>
                <a:r>
                  <a:rPr lang="en-US" sz="1000" b="0" i="0">
                    <a:solidFill>
                      <a:srgbClr val="000000"/>
                    </a:solidFill>
                    <a:latin typeface="+mn-lt"/>
                  </a:rPr>
                  <a:t>Reputation</a:t>
                </a:r>
              </a:p>
            </c:rich>
          </c:tx>
          <c:overlay val="0"/>
        </c:title>
        <c:numFmt formatCode="0" sourceLinked="1"/>
        <c:majorTickMark val="none"/>
        <c:minorTickMark val="none"/>
        <c:tickLblPos val="nextTo"/>
        <c:txPr>
          <a:bodyPr/>
          <a:lstStyle/>
          <a:p>
            <a:pPr lvl="0">
              <a:defRPr sz="900" b="0" i="0">
                <a:solidFill>
                  <a:srgbClr val="000000"/>
                </a:solidFill>
                <a:latin typeface="+mn-lt"/>
              </a:defRPr>
            </a:pPr>
            <a:endParaRPr lang="en-US"/>
          </a:p>
        </c:txPr>
        <c:crossAx val="98976931"/>
        <c:crosses val="autoZero"/>
        <c:auto val="1"/>
        <c:lblAlgn val="ctr"/>
        <c:lblOffset val="100"/>
        <c:noMultiLvlLbl val="1"/>
      </c:catAx>
      <c:valAx>
        <c:axId val="98976931"/>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Refining Capabilites</a:t>
                </a: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29719447"/>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Time v. Refining Capabilities</a:t>
            </a:r>
          </a:p>
        </c:rich>
      </c:tx>
      <c:overlay val="0"/>
    </c:title>
    <c:autoTitleDeleted val="0"/>
    <c:plotArea>
      <c:layout/>
      <c:scatterChart>
        <c:scatterStyle val="lineMarker"/>
        <c:varyColors val="0"/>
        <c:ser>
          <c:idx val="0"/>
          <c:order val="0"/>
          <c:tx>
            <c:v>Time v. Refining Capabilities Refining Capabilities</c:v>
          </c:tx>
          <c:spPr>
            <a:ln>
              <a:noFill/>
            </a:ln>
          </c:spPr>
          <c:marker>
            <c:symbol val="circle"/>
            <c:size val="7"/>
            <c:spPr>
              <a:solidFill>
                <a:schemeClr val="accent1"/>
              </a:solidFill>
              <a:ln cmpd="sng">
                <a:solidFill>
                  <a:schemeClr val="accent1"/>
                </a:solidFill>
              </a:ln>
            </c:spPr>
          </c:marker>
          <c:xVal>
            <c:numRef>
              <c:f>'Fantastical Mundane |PROGESSION'!$N$3:$N$22</c:f>
              <c:numCache>
                <c:formatCode>0.000</c:formatCode>
                <c:ptCount val="20"/>
                <c:pt idx="0">
                  <c:v>1.0792282365044272</c:v>
                </c:pt>
                <c:pt idx="1">
                  <c:v>1.1809926614295303</c:v>
                </c:pt>
                <c:pt idx="2">
                  <c:v>1.3103934038583633</c:v>
                </c:pt>
                <c:pt idx="3">
                  <c:v>1.4742692172911012</c:v>
                </c:pt>
                <c:pt idx="4">
                  <c:v>1.681792830507429</c:v>
                </c:pt>
                <c:pt idx="5">
                  <c:v>1.9453098948245708</c:v>
                </c:pt>
                <c:pt idx="6">
                  <c:v>2.2815274317368472</c:v>
                </c:pt>
                <c:pt idx="7">
                  <c:v>2.7132086548953436</c:v>
                </c:pt>
                <c:pt idx="8">
                  <c:v>3.2716082342311243</c:v>
                </c:pt>
                <c:pt idx="9">
                  <c:v>4</c:v>
                </c:pt>
                <c:pt idx="10">
                  <c:v>4.9588307997559467</c:v>
                </c:pt>
                <c:pt idx="11">
                  <c:v>6.2333166372839983</c:v>
                </c:pt>
                <c:pt idx="12">
                  <c:v>7.9447399634962874</c:v>
                </c:pt>
                <c:pt idx="13">
                  <c:v>10.267407180503231</c:v>
                </c:pt>
                <c:pt idx="14">
                  <c:v>13.454342644059432</c:v>
                </c:pt>
                <c:pt idx="15">
                  <c:v>17.876594209155524</c:v>
                </c:pt>
                <c:pt idx="16">
                  <c:v>24.083947958577067</c:v>
                </c:pt>
                <c:pt idx="17">
                  <c:v>32.899642452994122</c:v>
                </c:pt>
                <c:pt idx="18">
                  <c:v>45.569606259106287</c:v>
                </c:pt>
                <c:pt idx="19">
                  <c:v>64</c:v>
                </c:pt>
              </c:numCache>
            </c:numRef>
          </c:xVal>
          <c:yVal>
            <c:numRef>
              <c:f>'Fantastical Mundane |PROGESSION'!$O$3:$O$22</c:f>
              <c:numCache>
                <c:formatCode>0</c:formatCode>
                <c:ptCount val="20"/>
                <c:pt idx="0">
                  <c:v>101</c:v>
                </c:pt>
                <c:pt idx="1">
                  <c:v>104</c:v>
                </c:pt>
                <c:pt idx="2">
                  <c:v>109</c:v>
                </c:pt>
                <c:pt idx="3">
                  <c:v>116</c:v>
                </c:pt>
                <c:pt idx="4">
                  <c:v>125</c:v>
                </c:pt>
                <c:pt idx="5">
                  <c:v>136</c:v>
                </c:pt>
                <c:pt idx="6">
                  <c:v>149</c:v>
                </c:pt>
                <c:pt idx="7">
                  <c:v>164</c:v>
                </c:pt>
                <c:pt idx="8">
                  <c:v>181</c:v>
                </c:pt>
                <c:pt idx="9">
                  <c:v>200</c:v>
                </c:pt>
                <c:pt idx="10">
                  <c:v>221</c:v>
                </c:pt>
                <c:pt idx="11">
                  <c:v>244</c:v>
                </c:pt>
                <c:pt idx="12">
                  <c:v>269</c:v>
                </c:pt>
                <c:pt idx="13">
                  <c:v>296</c:v>
                </c:pt>
                <c:pt idx="14">
                  <c:v>325</c:v>
                </c:pt>
                <c:pt idx="15">
                  <c:v>356</c:v>
                </c:pt>
                <c:pt idx="16">
                  <c:v>389</c:v>
                </c:pt>
                <c:pt idx="17">
                  <c:v>424</c:v>
                </c:pt>
                <c:pt idx="18">
                  <c:v>461</c:v>
                </c:pt>
                <c:pt idx="19">
                  <c:v>500</c:v>
                </c:pt>
              </c:numCache>
            </c:numRef>
          </c:yVal>
          <c:smooth val="1"/>
          <c:extLst>
            <c:ext xmlns:c16="http://schemas.microsoft.com/office/drawing/2014/chart" uri="{C3380CC4-5D6E-409C-BE32-E72D297353CC}">
              <c16:uniqueId val="{00000000-2720-4BB2-824E-768E3F3F82D1}"/>
            </c:ext>
          </c:extLst>
        </c:ser>
        <c:dLbls>
          <c:showLegendKey val="0"/>
          <c:showVal val="0"/>
          <c:showCatName val="0"/>
          <c:showSerName val="0"/>
          <c:showPercent val="0"/>
          <c:showBubbleSize val="0"/>
        </c:dLbls>
        <c:axId val="1830240345"/>
        <c:axId val="1818605193"/>
      </c:scatterChart>
      <c:valAx>
        <c:axId val="1830240345"/>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Time</a:t>
                </a:r>
              </a:p>
            </c:rich>
          </c:tx>
          <c:overlay val="0"/>
        </c:title>
        <c:numFmt formatCode="0.000" sourceLinked="1"/>
        <c:majorTickMark val="none"/>
        <c:minorTickMark val="none"/>
        <c:tickLblPos val="nextTo"/>
        <c:spPr>
          <a:ln/>
        </c:spPr>
        <c:txPr>
          <a:bodyPr/>
          <a:lstStyle/>
          <a:p>
            <a:pPr lvl="0">
              <a:defRPr sz="900" b="0" i="0">
                <a:solidFill>
                  <a:srgbClr val="000000"/>
                </a:solidFill>
                <a:latin typeface="+mn-lt"/>
              </a:defRPr>
            </a:pPr>
            <a:endParaRPr lang="en-US"/>
          </a:p>
        </c:txPr>
        <c:crossAx val="1818605193"/>
        <c:crosses val="autoZero"/>
        <c:crossBetween val="midCat"/>
      </c:valAx>
      <c:valAx>
        <c:axId val="1818605193"/>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Refinnig Capabilites</a:t>
                </a: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1830240345"/>
        <c:crosses val="autoZero"/>
        <c:crossBetween val="midCat"/>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Product: Cost of Item Compared to Items Used</a:t>
            </a:r>
          </a:p>
        </c:rich>
      </c:tx>
      <c:overlay val="0"/>
    </c:title>
    <c:autoTitleDeleted val="0"/>
    <c:plotArea>
      <c:layout/>
      <c:barChart>
        <c:barDir val="col"/>
        <c:grouping val="clustered"/>
        <c:varyColors val="1"/>
        <c:ser>
          <c:idx val="0"/>
          <c:order val="0"/>
          <c:tx>
            <c:v>Cost (1)</c:v>
          </c:tx>
          <c:spPr>
            <a:solidFill>
              <a:srgbClr val="4472C4"/>
            </a:solidFill>
            <a:ln cmpd="sng">
              <a:solidFill>
                <a:srgbClr val="000000"/>
              </a:solidFill>
            </a:ln>
          </c:spPr>
          <c:invertIfNegative val="1"/>
          <c:cat>
            <c:strRef>
              <c:f>'Fantastical Mundane |ANALYSIS'!$B$3:$B$35</c:f>
              <c:strCache>
                <c:ptCount val="33"/>
                <c:pt idx="0">
                  <c:v>Medicine</c:v>
                </c:pt>
                <c:pt idx="1">
                  <c:v>Energy Drink</c:v>
                </c:pt>
                <c:pt idx="2">
                  <c:v>Cellphone</c:v>
                </c:pt>
                <c:pt idx="3">
                  <c:v>Free Weights</c:v>
                </c:pt>
                <c:pt idx="4">
                  <c:v>Fan</c:v>
                </c:pt>
                <c:pt idx="5">
                  <c:v>Radiator</c:v>
                </c:pt>
                <c:pt idx="6">
                  <c:v>Lamp</c:v>
                </c:pt>
                <c:pt idx="7">
                  <c:v>Electric Kettle</c:v>
                </c:pt>
                <c:pt idx="8">
                  <c:v>Vacuum</c:v>
                </c:pt>
                <c:pt idx="9">
                  <c:v>Countertop Stove</c:v>
                </c:pt>
                <c:pt idx="10">
                  <c:v>Oven</c:v>
                </c:pt>
                <c:pt idx="11">
                  <c:v>Music Box</c:v>
                </c:pt>
                <c:pt idx="12">
                  <c:v>Safe</c:v>
                </c:pt>
                <c:pt idx="13">
                  <c:v>Hairdryer</c:v>
                </c:pt>
                <c:pt idx="14">
                  <c:v>Refrigerator</c:v>
                </c:pt>
                <c:pt idx="15">
                  <c:v>Drawing Pencils</c:v>
                </c:pt>
                <c:pt idx="16">
                  <c:v>Printer</c:v>
                </c:pt>
                <c:pt idx="17">
                  <c:v>Headphones</c:v>
                </c:pt>
                <c:pt idx="18">
                  <c:v>Alarm Clock</c:v>
                </c:pt>
                <c:pt idx="19">
                  <c:v>Coffee Maker</c:v>
                </c:pt>
                <c:pt idx="20">
                  <c:v>Reusable Notepad</c:v>
                </c:pt>
                <c:pt idx="21">
                  <c:v>Collectible Figurine</c:v>
                </c:pt>
                <c:pt idx="22">
                  <c:v>Locator Necklace</c:v>
                </c:pt>
                <c:pt idx="23">
                  <c:v>Stuffed Animal</c:v>
                </c:pt>
                <c:pt idx="24">
                  <c:v>Thermal Jacket</c:v>
                </c:pt>
                <c:pt idx="25">
                  <c:v>Deoderant</c:v>
                </c:pt>
                <c:pt idx="26">
                  <c:v>Water Bottle</c:v>
                </c:pt>
                <c:pt idx="27">
                  <c:v>Social Security Card</c:v>
                </c:pt>
                <c:pt idx="28">
                  <c:v>College Textbook</c:v>
                </c:pt>
                <c:pt idx="29">
                  <c:v>TBD</c:v>
                </c:pt>
                <c:pt idx="30">
                  <c:v>TBD</c:v>
                </c:pt>
                <c:pt idx="31">
                  <c:v>TBD</c:v>
                </c:pt>
                <c:pt idx="32">
                  <c:v>TBD</c:v>
                </c:pt>
              </c:strCache>
            </c:strRef>
          </c:cat>
          <c:val>
            <c:numRef>
              <c:f>'Fantastical Mundane |ANALYSIS'!$C$3:$C$35</c:f>
              <c:numCache>
                <c:formatCode>General</c:formatCode>
                <c:ptCount val="33"/>
                <c:pt idx="0">
                  <c:v>29</c:v>
                </c:pt>
                <c:pt idx="1">
                  <c:v>29</c:v>
                </c:pt>
                <c:pt idx="2">
                  <c:v>47</c:v>
                </c:pt>
                <c:pt idx="3">
                  <c:v>25</c:v>
                </c:pt>
                <c:pt idx="4">
                  <c:v>26</c:v>
                </c:pt>
                <c:pt idx="5">
                  <c:v>43</c:v>
                </c:pt>
                <c:pt idx="6">
                  <c:v>21</c:v>
                </c:pt>
                <c:pt idx="7">
                  <c:v>28</c:v>
                </c:pt>
                <c:pt idx="8">
                  <c:v>32</c:v>
                </c:pt>
                <c:pt idx="9">
                  <c:v>23</c:v>
                </c:pt>
                <c:pt idx="10">
                  <c:v>29</c:v>
                </c:pt>
                <c:pt idx="11">
                  <c:v>35</c:v>
                </c:pt>
                <c:pt idx="12">
                  <c:v>28</c:v>
                </c:pt>
                <c:pt idx="13">
                  <c:v>28</c:v>
                </c:pt>
                <c:pt idx="14">
                  <c:v>51</c:v>
                </c:pt>
                <c:pt idx="15">
                  <c:v>11</c:v>
                </c:pt>
                <c:pt idx="16">
                  <c:v>31</c:v>
                </c:pt>
                <c:pt idx="17">
                  <c:v>32</c:v>
                </c:pt>
                <c:pt idx="18">
                  <c:v>27</c:v>
                </c:pt>
                <c:pt idx="19">
                  <c:v>32</c:v>
                </c:pt>
                <c:pt idx="20">
                  <c:v>19</c:v>
                </c:pt>
                <c:pt idx="21">
                  <c:v>16</c:v>
                </c:pt>
                <c:pt idx="22">
                  <c:v>14</c:v>
                </c:pt>
                <c:pt idx="23">
                  <c:v>22</c:v>
                </c:pt>
                <c:pt idx="24">
                  <c:v>32</c:v>
                </c:pt>
                <c:pt idx="25">
                  <c:v>15</c:v>
                </c:pt>
                <c:pt idx="26">
                  <c:v>20</c:v>
                </c:pt>
                <c:pt idx="27">
                  <c:v>58</c:v>
                </c:pt>
                <c:pt idx="28">
                  <c:v>50</c:v>
                </c:pt>
                <c:pt idx="29">
                  <c:v>0</c:v>
                </c:pt>
                <c:pt idx="30">
                  <c:v>0</c:v>
                </c:pt>
                <c:pt idx="31">
                  <c:v>0</c:v>
                </c:pt>
                <c:pt idx="3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69A-43D3-9B93-F6D1BA01BF9D}"/>
            </c:ext>
          </c:extLst>
        </c:ser>
        <c:dLbls>
          <c:showLegendKey val="0"/>
          <c:showVal val="0"/>
          <c:showCatName val="0"/>
          <c:showSerName val="0"/>
          <c:showPercent val="0"/>
          <c:showBubbleSize val="0"/>
        </c:dLbls>
        <c:gapWidth val="150"/>
        <c:axId val="1277241985"/>
        <c:axId val="1374516758"/>
      </c:barChart>
      <c:lineChart>
        <c:grouping val="standard"/>
        <c:varyColors val="0"/>
        <c:ser>
          <c:idx val="1"/>
          <c:order val="1"/>
          <c:tx>
            <c:v>Items</c:v>
          </c:tx>
          <c:spPr>
            <a:ln w="28575" cmpd="sng">
              <a:solidFill>
                <a:schemeClr val="accent1"/>
              </a:solidFill>
            </a:ln>
          </c:spPr>
          <c:marker>
            <c:symbol val="none"/>
          </c:marker>
          <c:cat>
            <c:strRef>
              <c:f>'Fantastical Mundane |ANALYSIS'!$B$3:$B$35</c:f>
              <c:strCache>
                <c:ptCount val="33"/>
                <c:pt idx="0">
                  <c:v>Medicine</c:v>
                </c:pt>
                <c:pt idx="1">
                  <c:v>Energy Drink</c:v>
                </c:pt>
                <c:pt idx="2">
                  <c:v>Cellphone</c:v>
                </c:pt>
                <c:pt idx="3">
                  <c:v>Free Weights</c:v>
                </c:pt>
                <c:pt idx="4">
                  <c:v>Fan</c:v>
                </c:pt>
                <c:pt idx="5">
                  <c:v>Radiator</c:v>
                </c:pt>
                <c:pt idx="6">
                  <c:v>Lamp</c:v>
                </c:pt>
                <c:pt idx="7">
                  <c:v>Electric Kettle</c:v>
                </c:pt>
                <c:pt idx="8">
                  <c:v>Vacuum</c:v>
                </c:pt>
                <c:pt idx="9">
                  <c:v>Countertop Stove</c:v>
                </c:pt>
                <c:pt idx="10">
                  <c:v>Oven</c:v>
                </c:pt>
                <c:pt idx="11">
                  <c:v>Music Box</c:v>
                </c:pt>
                <c:pt idx="12">
                  <c:v>Safe</c:v>
                </c:pt>
                <c:pt idx="13">
                  <c:v>Hairdryer</c:v>
                </c:pt>
                <c:pt idx="14">
                  <c:v>Refrigerator</c:v>
                </c:pt>
                <c:pt idx="15">
                  <c:v>Drawing Pencils</c:v>
                </c:pt>
                <c:pt idx="16">
                  <c:v>Printer</c:v>
                </c:pt>
                <c:pt idx="17">
                  <c:v>Headphones</c:v>
                </c:pt>
                <c:pt idx="18">
                  <c:v>Alarm Clock</c:v>
                </c:pt>
                <c:pt idx="19">
                  <c:v>Coffee Maker</c:v>
                </c:pt>
                <c:pt idx="20">
                  <c:v>Reusable Notepad</c:v>
                </c:pt>
                <c:pt idx="21">
                  <c:v>Collectible Figurine</c:v>
                </c:pt>
                <c:pt idx="22">
                  <c:v>Locator Necklace</c:v>
                </c:pt>
                <c:pt idx="23">
                  <c:v>Stuffed Animal</c:v>
                </c:pt>
                <c:pt idx="24">
                  <c:v>Thermal Jacket</c:v>
                </c:pt>
                <c:pt idx="25">
                  <c:v>Deoderant</c:v>
                </c:pt>
                <c:pt idx="26">
                  <c:v>Water Bottle</c:v>
                </c:pt>
                <c:pt idx="27">
                  <c:v>Social Security Card</c:v>
                </c:pt>
                <c:pt idx="28">
                  <c:v>College Textbook</c:v>
                </c:pt>
                <c:pt idx="29">
                  <c:v>TBD</c:v>
                </c:pt>
                <c:pt idx="30">
                  <c:v>TBD</c:v>
                </c:pt>
                <c:pt idx="31">
                  <c:v>TBD</c:v>
                </c:pt>
                <c:pt idx="32">
                  <c:v>TBD</c:v>
                </c:pt>
              </c:strCache>
            </c:strRef>
          </c:cat>
          <c:val>
            <c:numRef>
              <c:f>'Fantastical Mundane |ANALYSIS'!$D$3:$D$35</c:f>
              <c:numCache>
                <c:formatCode>General</c:formatCode>
                <c:ptCount val="33"/>
                <c:pt idx="0">
                  <c:v>4</c:v>
                </c:pt>
                <c:pt idx="1">
                  <c:v>4</c:v>
                </c:pt>
                <c:pt idx="2">
                  <c:v>7</c:v>
                </c:pt>
                <c:pt idx="3">
                  <c:v>4</c:v>
                </c:pt>
                <c:pt idx="4">
                  <c:v>5</c:v>
                </c:pt>
                <c:pt idx="5">
                  <c:v>8</c:v>
                </c:pt>
                <c:pt idx="6">
                  <c:v>5</c:v>
                </c:pt>
                <c:pt idx="7">
                  <c:v>3</c:v>
                </c:pt>
                <c:pt idx="8">
                  <c:v>7</c:v>
                </c:pt>
                <c:pt idx="9">
                  <c:v>5</c:v>
                </c:pt>
                <c:pt idx="10">
                  <c:v>7</c:v>
                </c:pt>
                <c:pt idx="11">
                  <c:v>7</c:v>
                </c:pt>
                <c:pt idx="12">
                  <c:v>6</c:v>
                </c:pt>
                <c:pt idx="13">
                  <c:v>6</c:v>
                </c:pt>
                <c:pt idx="14">
                  <c:v>10</c:v>
                </c:pt>
                <c:pt idx="15">
                  <c:v>2</c:v>
                </c:pt>
                <c:pt idx="16">
                  <c:v>5</c:v>
                </c:pt>
                <c:pt idx="17">
                  <c:v>6</c:v>
                </c:pt>
                <c:pt idx="18">
                  <c:v>6</c:v>
                </c:pt>
                <c:pt idx="19">
                  <c:v>7</c:v>
                </c:pt>
                <c:pt idx="20">
                  <c:v>2</c:v>
                </c:pt>
                <c:pt idx="21">
                  <c:v>5</c:v>
                </c:pt>
                <c:pt idx="22">
                  <c:v>2</c:v>
                </c:pt>
                <c:pt idx="23">
                  <c:v>6</c:v>
                </c:pt>
                <c:pt idx="24">
                  <c:v>8</c:v>
                </c:pt>
                <c:pt idx="25">
                  <c:v>4</c:v>
                </c:pt>
                <c:pt idx="26">
                  <c:v>2</c:v>
                </c:pt>
                <c:pt idx="27">
                  <c:v>7</c:v>
                </c:pt>
                <c:pt idx="28">
                  <c:v>6</c:v>
                </c:pt>
                <c:pt idx="29">
                  <c:v>0</c:v>
                </c:pt>
                <c:pt idx="30">
                  <c:v>0</c:v>
                </c:pt>
                <c:pt idx="31">
                  <c:v>0</c:v>
                </c:pt>
                <c:pt idx="32">
                  <c:v>0</c:v>
                </c:pt>
              </c:numCache>
            </c:numRef>
          </c:val>
          <c:smooth val="0"/>
          <c:extLst>
            <c:ext xmlns:c16="http://schemas.microsoft.com/office/drawing/2014/chart" uri="{C3380CC4-5D6E-409C-BE32-E72D297353CC}">
              <c16:uniqueId val="{00000001-769A-43D3-9B93-F6D1BA01BF9D}"/>
            </c:ext>
          </c:extLst>
        </c:ser>
        <c:dLbls>
          <c:showLegendKey val="0"/>
          <c:showVal val="0"/>
          <c:showCatName val="0"/>
          <c:showSerName val="0"/>
          <c:showPercent val="0"/>
          <c:showBubbleSize val="0"/>
        </c:dLbls>
        <c:marker val="1"/>
        <c:smooth val="0"/>
        <c:axId val="1277241985"/>
        <c:axId val="1374516758"/>
      </c:lineChart>
      <c:catAx>
        <c:axId val="1277241985"/>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374516758"/>
        <c:crosses val="autoZero"/>
        <c:auto val="1"/>
        <c:lblAlgn val="ctr"/>
        <c:lblOffset val="100"/>
        <c:noMultiLvlLbl val="1"/>
      </c:catAx>
      <c:valAx>
        <c:axId val="137451675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277241985"/>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0"/>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Parts: Cost of Item Compared to Items Used</a:t>
            </a:r>
          </a:p>
        </c:rich>
      </c:tx>
      <c:overlay val="0"/>
    </c:title>
    <c:autoTitleDeleted val="0"/>
    <c:plotArea>
      <c:layout/>
      <c:barChart>
        <c:barDir val="col"/>
        <c:grouping val="clustered"/>
        <c:varyColors val="1"/>
        <c:ser>
          <c:idx val="0"/>
          <c:order val="0"/>
          <c:tx>
            <c:v>Cost (1)</c:v>
          </c:tx>
          <c:spPr>
            <a:solidFill>
              <a:srgbClr val="70AD47"/>
            </a:solidFill>
            <a:ln cmpd="sng">
              <a:solidFill>
                <a:srgbClr val="000000"/>
              </a:solidFill>
            </a:ln>
          </c:spPr>
          <c:invertIfNegative val="1"/>
          <c:cat>
            <c:strRef>
              <c:f>'Fantastical Mundane |ANALYSIS'!$B$37:$B$58</c:f>
              <c:strCache>
                <c:ptCount val="22"/>
                <c:pt idx="0">
                  <c:v>Fire Vessel</c:v>
                </c:pt>
                <c:pt idx="1">
                  <c:v>Water Vessel</c:v>
                </c:pt>
                <c:pt idx="2">
                  <c:v>Air Vessel</c:v>
                </c:pt>
                <c:pt idx="3">
                  <c:v>Earth Vessel</c:v>
                </c:pt>
                <c:pt idx="4">
                  <c:v>Life Vessel</c:v>
                </c:pt>
                <c:pt idx="5">
                  <c:v>Iron Nails</c:v>
                </c:pt>
                <c:pt idx="6">
                  <c:v>Wooden Planks</c:v>
                </c:pt>
                <c:pt idx="7">
                  <c:v>Wooden Pegs</c:v>
                </c:pt>
                <c:pt idx="8">
                  <c:v>Copper Springs</c:v>
                </c:pt>
                <c:pt idx="9">
                  <c:v>Copper Wire</c:v>
                </c:pt>
                <c:pt idx="10">
                  <c:v>Moon Flask</c:v>
                </c:pt>
                <c:pt idx="11">
                  <c:v>Stack of Paper</c:v>
                </c:pt>
                <c:pt idx="12">
                  <c:v>TBD</c:v>
                </c:pt>
                <c:pt idx="13">
                  <c:v>TBD</c:v>
                </c:pt>
                <c:pt idx="14">
                  <c:v>TBD</c:v>
                </c:pt>
                <c:pt idx="15">
                  <c:v>TBD</c:v>
                </c:pt>
                <c:pt idx="16">
                  <c:v>TBD</c:v>
                </c:pt>
                <c:pt idx="17">
                  <c:v>TBD</c:v>
                </c:pt>
                <c:pt idx="18">
                  <c:v>TBD</c:v>
                </c:pt>
                <c:pt idx="19">
                  <c:v>TBD</c:v>
                </c:pt>
                <c:pt idx="20">
                  <c:v>TBD</c:v>
                </c:pt>
                <c:pt idx="21">
                  <c:v>TBD</c:v>
                </c:pt>
              </c:strCache>
            </c:strRef>
          </c:cat>
          <c:val>
            <c:numRef>
              <c:f>'Fantastical Mundane |ANALYSIS'!$C$37:$C$58</c:f>
              <c:numCache>
                <c:formatCode>General</c:formatCode>
                <c:ptCount val="22"/>
                <c:pt idx="0">
                  <c:v>7</c:v>
                </c:pt>
                <c:pt idx="1">
                  <c:v>7</c:v>
                </c:pt>
                <c:pt idx="2">
                  <c:v>7</c:v>
                </c:pt>
                <c:pt idx="3">
                  <c:v>7</c:v>
                </c:pt>
                <c:pt idx="4">
                  <c:v>7</c:v>
                </c:pt>
                <c:pt idx="5">
                  <c:v>4</c:v>
                </c:pt>
                <c:pt idx="6">
                  <c:v>3</c:v>
                </c:pt>
                <c:pt idx="7">
                  <c:v>1</c:v>
                </c:pt>
                <c:pt idx="8">
                  <c:v>5</c:v>
                </c:pt>
                <c:pt idx="9">
                  <c:v>5</c:v>
                </c:pt>
                <c:pt idx="10">
                  <c:v>12</c:v>
                </c:pt>
                <c:pt idx="11">
                  <c:v>11</c:v>
                </c:pt>
                <c:pt idx="12">
                  <c:v>0</c:v>
                </c:pt>
                <c:pt idx="13">
                  <c:v>0</c:v>
                </c:pt>
                <c:pt idx="14">
                  <c:v>0</c:v>
                </c:pt>
                <c:pt idx="15">
                  <c:v>0</c:v>
                </c:pt>
                <c:pt idx="16">
                  <c:v>0</c:v>
                </c:pt>
                <c:pt idx="17">
                  <c:v>0</c:v>
                </c:pt>
                <c:pt idx="18">
                  <c:v>0</c:v>
                </c:pt>
                <c:pt idx="19">
                  <c:v>0</c:v>
                </c:pt>
                <c:pt idx="20">
                  <c:v>0</c:v>
                </c:pt>
                <c:pt idx="2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D4F-4652-8540-A129290B9B79}"/>
            </c:ext>
          </c:extLst>
        </c:ser>
        <c:dLbls>
          <c:showLegendKey val="0"/>
          <c:showVal val="0"/>
          <c:showCatName val="0"/>
          <c:showSerName val="0"/>
          <c:showPercent val="0"/>
          <c:showBubbleSize val="0"/>
        </c:dLbls>
        <c:gapWidth val="150"/>
        <c:axId val="969616167"/>
        <c:axId val="1908526219"/>
      </c:barChart>
      <c:lineChart>
        <c:grouping val="standard"/>
        <c:varyColors val="0"/>
        <c:ser>
          <c:idx val="1"/>
          <c:order val="1"/>
          <c:tx>
            <c:v>Items</c:v>
          </c:tx>
          <c:spPr>
            <a:ln w="28575" cmpd="sng">
              <a:solidFill>
                <a:schemeClr val="accent6"/>
              </a:solidFill>
            </a:ln>
          </c:spPr>
          <c:marker>
            <c:symbol val="none"/>
          </c:marker>
          <c:cat>
            <c:strRef>
              <c:f>'Fantastical Mundane |ANALYSIS'!$B$37:$B$58</c:f>
              <c:strCache>
                <c:ptCount val="22"/>
                <c:pt idx="0">
                  <c:v>Fire Vessel</c:v>
                </c:pt>
                <c:pt idx="1">
                  <c:v>Water Vessel</c:v>
                </c:pt>
                <c:pt idx="2">
                  <c:v>Air Vessel</c:v>
                </c:pt>
                <c:pt idx="3">
                  <c:v>Earth Vessel</c:v>
                </c:pt>
                <c:pt idx="4">
                  <c:v>Life Vessel</c:v>
                </c:pt>
                <c:pt idx="5">
                  <c:v>Iron Nails</c:v>
                </c:pt>
                <c:pt idx="6">
                  <c:v>Wooden Planks</c:v>
                </c:pt>
                <c:pt idx="7">
                  <c:v>Wooden Pegs</c:v>
                </c:pt>
                <c:pt idx="8">
                  <c:v>Copper Springs</c:v>
                </c:pt>
                <c:pt idx="9">
                  <c:v>Copper Wire</c:v>
                </c:pt>
                <c:pt idx="10">
                  <c:v>Moon Flask</c:v>
                </c:pt>
                <c:pt idx="11">
                  <c:v>Stack of Paper</c:v>
                </c:pt>
                <c:pt idx="12">
                  <c:v>TBD</c:v>
                </c:pt>
                <c:pt idx="13">
                  <c:v>TBD</c:v>
                </c:pt>
                <c:pt idx="14">
                  <c:v>TBD</c:v>
                </c:pt>
                <c:pt idx="15">
                  <c:v>TBD</c:v>
                </c:pt>
                <c:pt idx="16">
                  <c:v>TBD</c:v>
                </c:pt>
                <c:pt idx="17">
                  <c:v>TBD</c:v>
                </c:pt>
                <c:pt idx="18">
                  <c:v>TBD</c:v>
                </c:pt>
                <c:pt idx="19">
                  <c:v>TBD</c:v>
                </c:pt>
                <c:pt idx="20">
                  <c:v>TBD</c:v>
                </c:pt>
                <c:pt idx="21">
                  <c:v>TBD</c:v>
                </c:pt>
              </c:strCache>
            </c:strRef>
          </c:cat>
          <c:val>
            <c:numRef>
              <c:f>'Fantastical Mundane |ANALYSIS'!$D$37:$D$58</c:f>
              <c:numCache>
                <c:formatCode>General</c:formatCode>
                <c:ptCount val="22"/>
                <c:pt idx="0">
                  <c:v>2</c:v>
                </c:pt>
                <c:pt idx="1">
                  <c:v>2</c:v>
                </c:pt>
                <c:pt idx="2">
                  <c:v>2</c:v>
                </c:pt>
                <c:pt idx="3">
                  <c:v>2</c:v>
                </c:pt>
                <c:pt idx="4">
                  <c:v>2</c:v>
                </c:pt>
                <c:pt idx="5">
                  <c:v>1</c:v>
                </c:pt>
                <c:pt idx="6">
                  <c:v>3</c:v>
                </c:pt>
                <c:pt idx="7">
                  <c:v>1</c:v>
                </c:pt>
                <c:pt idx="8">
                  <c:v>1</c:v>
                </c:pt>
                <c:pt idx="9">
                  <c:v>1</c:v>
                </c:pt>
                <c:pt idx="10">
                  <c:v>2</c:v>
                </c:pt>
                <c:pt idx="11">
                  <c:v>3</c:v>
                </c:pt>
                <c:pt idx="12">
                  <c:v>0</c:v>
                </c:pt>
                <c:pt idx="13">
                  <c:v>0</c:v>
                </c:pt>
                <c:pt idx="14">
                  <c:v>0</c:v>
                </c:pt>
                <c:pt idx="15">
                  <c:v>0</c:v>
                </c:pt>
                <c:pt idx="16">
                  <c:v>0</c:v>
                </c:pt>
                <c:pt idx="17">
                  <c:v>0</c:v>
                </c:pt>
                <c:pt idx="18">
                  <c:v>0</c:v>
                </c:pt>
                <c:pt idx="19">
                  <c:v>0</c:v>
                </c:pt>
                <c:pt idx="20">
                  <c:v>0</c:v>
                </c:pt>
                <c:pt idx="21">
                  <c:v>0</c:v>
                </c:pt>
              </c:numCache>
            </c:numRef>
          </c:val>
          <c:smooth val="0"/>
          <c:extLst>
            <c:ext xmlns:c16="http://schemas.microsoft.com/office/drawing/2014/chart" uri="{C3380CC4-5D6E-409C-BE32-E72D297353CC}">
              <c16:uniqueId val="{00000001-1D4F-4652-8540-A129290B9B79}"/>
            </c:ext>
          </c:extLst>
        </c:ser>
        <c:dLbls>
          <c:showLegendKey val="0"/>
          <c:showVal val="0"/>
          <c:showCatName val="0"/>
          <c:showSerName val="0"/>
          <c:showPercent val="0"/>
          <c:showBubbleSize val="0"/>
        </c:dLbls>
        <c:marker val="1"/>
        <c:smooth val="0"/>
        <c:axId val="969616167"/>
        <c:axId val="1908526219"/>
      </c:lineChart>
      <c:catAx>
        <c:axId val="96961616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08526219"/>
        <c:crosses val="autoZero"/>
        <c:auto val="1"/>
        <c:lblAlgn val="ctr"/>
        <c:lblOffset val="100"/>
        <c:noMultiLvlLbl val="1"/>
      </c:catAx>
      <c:valAx>
        <c:axId val="19085262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969616167"/>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0"/>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Refined Materials: Cost of Item Compared To Items Used</a:t>
            </a:r>
          </a:p>
        </c:rich>
      </c:tx>
      <c:overlay val="0"/>
    </c:title>
    <c:autoTitleDeleted val="0"/>
    <c:plotArea>
      <c:layout/>
      <c:barChart>
        <c:barDir val="col"/>
        <c:grouping val="clustered"/>
        <c:varyColors val="1"/>
        <c:ser>
          <c:idx val="0"/>
          <c:order val="0"/>
          <c:tx>
            <c:v>Cost (1)</c:v>
          </c:tx>
          <c:spPr>
            <a:solidFill>
              <a:srgbClr val="FFC000"/>
            </a:solidFill>
            <a:ln cmpd="sng">
              <a:solidFill>
                <a:srgbClr val="000000"/>
              </a:solidFill>
            </a:ln>
          </c:spPr>
          <c:invertIfNegative val="1"/>
          <c:cat>
            <c:strRef>
              <c:f>'Fantastical Mundane |ANALYSIS'!$B$60:$B$81</c:f>
              <c:strCache>
                <c:ptCount val="22"/>
                <c:pt idx="0">
                  <c:v>Fire Quintessence</c:v>
                </c:pt>
                <c:pt idx="1">
                  <c:v>Water Quintessence</c:v>
                </c:pt>
                <c:pt idx="2">
                  <c:v>Air Quintessence</c:v>
                </c:pt>
                <c:pt idx="3">
                  <c:v>Earth Quintessence</c:v>
                </c:pt>
                <c:pt idx="4">
                  <c:v>Life Quintessence</c:v>
                </c:pt>
                <c:pt idx="5">
                  <c:v>Restored Vessel</c:v>
                </c:pt>
                <c:pt idx="6">
                  <c:v>Moon Glass</c:v>
                </c:pt>
                <c:pt idx="7">
                  <c:v>Copper Ingot</c:v>
                </c:pt>
                <c:pt idx="8">
                  <c:v>Crafting Wood</c:v>
                </c:pt>
                <c:pt idx="9">
                  <c:v>Iron Ingot</c:v>
                </c:pt>
                <c:pt idx="10">
                  <c:v>Gold Ingot</c:v>
                </c:pt>
                <c:pt idx="11">
                  <c:v>Cloth</c:v>
                </c:pt>
                <c:pt idx="12">
                  <c:v>Thread</c:v>
                </c:pt>
                <c:pt idx="13">
                  <c:v>Wood Pulp</c:v>
                </c:pt>
                <c:pt idx="14">
                  <c:v>TBD</c:v>
                </c:pt>
                <c:pt idx="15">
                  <c:v>TBD</c:v>
                </c:pt>
                <c:pt idx="16">
                  <c:v>TBD</c:v>
                </c:pt>
                <c:pt idx="17">
                  <c:v>TBD</c:v>
                </c:pt>
                <c:pt idx="18">
                  <c:v>TBD</c:v>
                </c:pt>
                <c:pt idx="19">
                  <c:v>TBD</c:v>
                </c:pt>
                <c:pt idx="20">
                  <c:v>TBD</c:v>
                </c:pt>
                <c:pt idx="21">
                  <c:v>TBD</c:v>
                </c:pt>
              </c:strCache>
            </c:strRef>
          </c:cat>
          <c:val>
            <c:numRef>
              <c:f>'Fantastical Mundane |ANALYSIS'!$C$60:$C$81</c:f>
              <c:numCache>
                <c:formatCode>General</c:formatCode>
                <c:ptCount val="22"/>
                <c:pt idx="0">
                  <c:v>2</c:v>
                </c:pt>
                <c:pt idx="1">
                  <c:v>2</c:v>
                </c:pt>
                <c:pt idx="2">
                  <c:v>2</c:v>
                </c:pt>
                <c:pt idx="3">
                  <c:v>2</c:v>
                </c:pt>
                <c:pt idx="4">
                  <c:v>2</c:v>
                </c:pt>
                <c:pt idx="5">
                  <c:v>4</c:v>
                </c:pt>
                <c:pt idx="6">
                  <c:v>5</c:v>
                </c:pt>
                <c:pt idx="7">
                  <c:v>5</c:v>
                </c:pt>
                <c:pt idx="8">
                  <c:v>1</c:v>
                </c:pt>
                <c:pt idx="9">
                  <c:v>2</c:v>
                </c:pt>
                <c:pt idx="10">
                  <c:v>3</c:v>
                </c:pt>
                <c:pt idx="11">
                  <c:v>3</c:v>
                </c:pt>
                <c:pt idx="12">
                  <c:v>3</c:v>
                </c:pt>
                <c:pt idx="13">
                  <c:v>3</c:v>
                </c:pt>
                <c:pt idx="14">
                  <c:v>0</c:v>
                </c:pt>
                <c:pt idx="15">
                  <c:v>0</c:v>
                </c:pt>
                <c:pt idx="16">
                  <c:v>0</c:v>
                </c:pt>
                <c:pt idx="17">
                  <c:v>0</c:v>
                </c:pt>
                <c:pt idx="18">
                  <c:v>0</c:v>
                </c:pt>
                <c:pt idx="19">
                  <c:v>0</c:v>
                </c:pt>
                <c:pt idx="20">
                  <c:v>0</c:v>
                </c:pt>
                <c:pt idx="2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F02-40FB-9A67-F2A6FDD44A47}"/>
            </c:ext>
          </c:extLst>
        </c:ser>
        <c:dLbls>
          <c:showLegendKey val="0"/>
          <c:showVal val="0"/>
          <c:showCatName val="0"/>
          <c:showSerName val="0"/>
          <c:showPercent val="0"/>
          <c:showBubbleSize val="0"/>
        </c:dLbls>
        <c:gapWidth val="150"/>
        <c:axId val="1741208260"/>
        <c:axId val="962397345"/>
      </c:barChart>
      <c:lineChart>
        <c:grouping val="standard"/>
        <c:varyColors val="0"/>
        <c:ser>
          <c:idx val="1"/>
          <c:order val="1"/>
          <c:tx>
            <c:v>Items</c:v>
          </c:tx>
          <c:spPr>
            <a:ln w="28575" cmpd="sng">
              <a:solidFill>
                <a:schemeClr val="accent4"/>
              </a:solidFill>
            </a:ln>
          </c:spPr>
          <c:marker>
            <c:symbol val="none"/>
          </c:marker>
          <c:cat>
            <c:strRef>
              <c:f>'Fantastical Mundane |ANALYSIS'!$B$60:$B$81</c:f>
              <c:strCache>
                <c:ptCount val="22"/>
                <c:pt idx="0">
                  <c:v>Fire Quintessence</c:v>
                </c:pt>
                <c:pt idx="1">
                  <c:v>Water Quintessence</c:v>
                </c:pt>
                <c:pt idx="2">
                  <c:v>Air Quintessence</c:v>
                </c:pt>
                <c:pt idx="3">
                  <c:v>Earth Quintessence</c:v>
                </c:pt>
                <c:pt idx="4">
                  <c:v>Life Quintessence</c:v>
                </c:pt>
                <c:pt idx="5">
                  <c:v>Restored Vessel</c:v>
                </c:pt>
                <c:pt idx="6">
                  <c:v>Moon Glass</c:v>
                </c:pt>
                <c:pt idx="7">
                  <c:v>Copper Ingot</c:v>
                </c:pt>
                <c:pt idx="8">
                  <c:v>Crafting Wood</c:v>
                </c:pt>
                <c:pt idx="9">
                  <c:v>Iron Ingot</c:v>
                </c:pt>
                <c:pt idx="10">
                  <c:v>Gold Ingot</c:v>
                </c:pt>
                <c:pt idx="11">
                  <c:v>Cloth</c:v>
                </c:pt>
                <c:pt idx="12">
                  <c:v>Thread</c:v>
                </c:pt>
                <c:pt idx="13">
                  <c:v>Wood Pulp</c:v>
                </c:pt>
                <c:pt idx="14">
                  <c:v>TBD</c:v>
                </c:pt>
                <c:pt idx="15">
                  <c:v>TBD</c:v>
                </c:pt>
                <c:pt idx="16">
                  <c:v>TBD</c:v>
                </c:pt>
                <c:pt idx="17">
                  <c:v>TBD</c:v>
                </c:pt>
                <c:pt idx="18">
                  <c:v>TBD</c:v>
                </c:pt>
                <c:pt idx="19">
                  <c:v>TBD</c:v>
                </c:pt>
                <c:pt idx="20">
                  <c:v>TBD</c:v>
                </c:pt>
                <c:pt idx="21">
                  <c:v>TBD</c:v>
                </c:pt>
              </c:strCache>
            </c:strRef>
          </c:cat>
          <c:val>
            <c:numRef>
              <c:f>'Fantastical Mundane |ANALYSIS'!$D$60:$D$81</c:f>
              <c:numCache>
                <c:formatCode>General</c:formatCode>
                <c:ptCount val="22"/>
                <c:pt idx="0">
                  <c:v>2</c:v>
                </c:pt>
                <c:pt idx="1">
                  <c:v>2</c:v>
                </c:pt>
                <c:pt idx="2">
                  <c:v>2</c:v>
                </c:pt>
                <c:pt idx="3">
                  <c:v>2</c:v>
                </c:pt>
                <c:pt idx="4">
                  <c:v>2</c:v>
                </c:pt>
                <c:pt idx="5">
                  <c:v>10</c:v>
                </c:pt>
                <c:pt idx="6">
                  <c:v>2</c:v>
                </c:pt>
                <c:pt idx="7">
                  <c:v>2</c:v>
                </c:pt>
                <c:pt idx="8">
                  <c:v>1</c:v>
                </c:pt>
                <c:pt idx="9">
                  <c:v>1</c:v>
                </c:pt>
                <c:pt idx="10">
                  <c:v>1</c:v>
                </c:pt>
                <c:pt idx="11">
                  <c:v>2</c:v>
                </c:pt>
                <c:pt idx="12">
                  <c:v>2</c:v>
                </c:pt>
                <c:pt idx="13">
                  <c:v>2</c:v>
                </c:pt>
                <c:pt idx="14">
                  <c:v>0</c:v>
                </c:pt>
                <c:pt idx="15">
                  <c:v>0</c:v>
                </c:pt>
                <c:pt idx="16">
                  <c:v>0</c:v>
                </c:pt>
                <c:pt idx="17">
                  <c:v>0</c:v>
                </c:pt>
                <c:pt idx="18">
                  <c:v>0</c:v>
                </c:pt>
                <c:pt idx="19">
                  <c:v>0</c:v>
                </c:pt>
                <c:pt idx="20">
                  <c:v>0</c:v>
                </c:pt>
                <c:pt idx="21">
                  <c:v>0</c:v>
                </c:pt>
              </c:numCache>
            </c:numRef>
          </c:val>
          <c:smooth val="0"/>
          <c:extLst>
            <c:ext xmlns:c16="http://schemas.microsoft.com/office/drawing/2014/chart" uri="{C3380CC4-5D6E-409C-BE32-E72D297353CC}">
              <c16:uniqueId val="{00000001-4F02-40FB-9A67-F2A6FDD44A47}"/>
            </c:ext>
          </c:extLst>
        </c:ser>
        <c:dLbls>
          <c:showLegendKey val="0"/>
          <c:showVal val="0"/>
          <c:showCatName val="0"/>
          <c:showSerName val="0"/>
          <c:showPercent val="0"/>
          <c:showBubbleSize val="0"/>
        </c:dLbls>
        <c:marker val="1"/>
        <c:smooth val="0"/>
        <c:axId val="1741208260"/>
        <c:axId val="962397345"/>
      </c:lineChart>
      <c:catAx>
        <c:axId val="174120826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962397345"/>
        <c:crosses val="autoZero"/>
        <c:auto val="1"/>
        <c:lblAlgn val="ctr"/>
        <c:lblOffset val="100"/>
        <c:noMultiLvlLbl val="1"/>
      </c:catAx>
      <c:valAx>
        <c:axId val="96239734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741208260"/>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0"/>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Products: Decomposition of Types of Materials Used</a:t>
            </a:r>
          </a:p>
        </c:rich>
      </c:tx>
      <c:overlay val="0"/>
    </c:title>
    <c:autoTitleDeleted val="0"/>
    <c:plotArea>
      <c:layout/>
      <c:barChart>
        <c:barDir val="col"/>
        <c:grouping val="stacked"/>
        <c:varyColors val="1"/>
        <c:ser>
          <c:idx val="0"/>
          <c:order val="0"/>
          <c:tx>
            <c:v>Parts Used</c:v>
          </c:tx>
          <c:spPr>
            <a:solidFill>
              <a:srgbClr val="70AD47"/>
            </a:solidFill>
            <a:ln cmpd="sng">
              <a:solidFill>
                <a:srgbClr val="000000"/>
              </a:solidFill>
            </a:ln>
          </c:spPr>
          <c:invertIfNegative val="1"/>
          <c:cat>
            <c:strRef>
              <c:f>'Fantastical Mundane |ANALYSIS'!$E$3:$E$35</c:f>
              <c:strCache>
                <c:ptCount val="33"/>
                <c:pt idx="0">
                  <c:v>Medicine</c:v>
                </c:pt>
                <c:pt idx="1">
                  <c:v>Energy Drink</c:v>
                </c:pt>
                <c:pt idx="2">
                  <c:v>Cellphone</c:v>
                </c:pt>
                <c:pt idx="3">
                  <c:v>Free Weights</c:v>
                </c:pt>
                <c:pt idx="4">
                  <c:v>Fan</c:v>
                </c:pt>
                <c:pt idx="5">
                  <c:v>Radiator</c:v>
                </c:pt>
                <c:pt idx="6">
                  <c:v>Lamp</c:v>
                </c:pt>
                <c:pt idx="7">
                  <c:v>Electric Kettle</c:v>
                </c:pt>
                <c:pt idx="8">
                  <c:v>Vacuum</c:v>
                </c:pt>
                <c:pt idx="9">
                  <c:v>Countertop Stove</c:v>
                </c:pt>
                <c:pt idx="10">
                  <c:v>Oven</c:v>
                </c:pt>
                <c:pt idx="11">
                  <c:v>Music Box</c:v>
                </c:pt>
                <c:pt idx="12">
                  <c:v>Safe</c:v>
                </c:pt>
                <c:pt idx="13">
                  <c:v>Hairdryer</c:v>
                </c:pt>
                <c:pt idx="14">
                  <c:v>Refrigerator</c:v>
                </c:pt>
                <c:pt idx="15">
                  <c:v>Drawing Pencils</c:v>
                </c:pt>
                <c:pt idx="16">
                  <c:v>Printer</c:v>
                </c:pt>
                <c:pt idx="17">
                  <c:v>Headphones</c:v>
                </c:pt>
                <c:pt idx="18">
                  <c:v>Alarm Clock</c:v>
                </c:pt>
                <c:pt idx="19">
                  <c:v>Coffee Maker</c:v>
                </c:pt>
                <c:pt idx="20">
                  <c:v>Reusable Notepad</c:v>
                </c:pt>
                <c:pt idx="21">
                  <c:v>Collectible Figurine</c:v>
                </c:pt>
                <c:pt idx="22">
                  <c:v>Locator Necklace</c:v>
                </c:pt>
                <c:pt idx="23">
                  <c:v>Stuffed Animal</c:v>
                </c:pt>
                <c:pt idx="24">
                  <c:v>Thermal Jacket</c:v>
                </c:pt>
                <c:pt idx="25">
                  <c:v>Deoderant</c:v>
                </c:pt>
                <c:pt idx="26">
                  <c:v>Water Bottle</c:v>
                </c:pt>
                <c:pt idx="27">
                  <c:v>Social Security Card</c:v>
                </c:pt>
                <c:pt idx="28">
                  <c:v>College Textbook</c:v>
                </c:pt>
                <c:pt idx="29">
                  <c:v>TBD</c:v>
                </c:pt>
                <c:pt idx="30">
                  <c:v>TBD</c:v>
                </c:pt>
                <c:pt idx="31">
                  <c:v>TBD</c:v>
                </c:pt>
                <c:pt idx="32">
                  <c:v>TBD</c:v>
                </c:pt>
              </c:strCache>
            </c:strRef>
          </c:cat>
          <c:val>
            <c:numRef>
              <c:f>'Fantastical Mundane |ANALYSIS'!$F$3:$F$35</c:f>
              <c:numCache>
                <c:formatCode>General</c:formatCode>
                <c:ptCount val="33"/>
                <c:pt idx="0">
                  <c:v>3</c:v>
                </c:pt>
                <c:pt idx="1">
                  <c:v>3</c:v>
                </c:pt>
                <c:pt idx="2">
                  <c:v>6</c:v>
                </c:pt>
                <c:pt idx="3">
                  <c:v>3</c:v>
                </c:pt>
                <c:pt idx="4">
                  <c:v>4</c:v>
                </c:pt>
                <c:pt idx="5">
                  <c:v>6</c:v>
                </c:pt>
                <c:pt idx="6">
                  <c:v>5</c:v>
                </c:pt>
                <c:pt idx="7">
                  <c:v>3</c:v>
                </c:pt>
                <c:pt idx="8">
                  <c:v>4</c:v>
                </c:pt>
                <c:pt idx="9">
                  <c:v>3</c:v>
                </c:pt>
                <c:pt idx="10">
                  <c:v>3</c:v>
                </c:pt>
                <c:pt idx="11">
                  <c:v>5</c:v>
                </c:pt>
                <c:pt idx="12">
                  <c:v>4</c:v>
                </c:pt>
                <c:pt idx="13">
                  <c:v>4</c:v>
                </c:pt>
                <c:pt idx="14">
                  <c:v>10</c:v>
                </c:pt>
                <c:pt idx="15">
                  <c:v>1</c:v>
                </c:pt>
                <c:pt idx="16">
                  <c:v>5</c:v>
                </c:pt>
                <c:pt idx="17">
                  <c:v>4</c:v>
                </c:pt>
                <c:pt idx="18">
                  <c:v>6</c:v>
                </c:pt>
                <c:pt idx="19">
                  <c:v>6</c:v>
                </c:pt>
                <c:pt idx="20">
                  <c:v>2</c:v>
                </c:pt>
                <c:pt idx="21">
                  <c:v>1</c:v>
                </c:pt>
                <c:pt idx="22">
                  <c:v>1</c:v>
                </c:pt>
                <c:pt idx="23">
                  <c:v>1</c:v>
                </c:pt>
                <c:pt idx="24">
                  <c:v>1</c:v>
                </c:pt>
                <c:pt idx="25">
                  <c:v>1</c:v>
                </c:pt>
                <c:pt idx="26">
                  <c:v>2</c:v>
                </c:pt>
                <c:pt idx="27">
                  <c:v>7</c:v>
                </c:pt>
                <c:pt idx="28">
                  <c:v>6</c:v>
                </c:pt>
                <c:pt idx="29">
                  <c:v>0</c:v>
                </c:pt>
                <c:pt idx="30">
                  <c:v>0</c:v>
                </c:pt>
                <c:pt idx="31">
                  <c:v>0</c:v>
                </c:pt>
                <c:pt idx="3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742-4CDD-ACE0-F0813180DF3A}"/>
            </c:ext>
          </c:extLst>
        </c:ser>
        <c:ser>
          <c:idx val="1"/>
          <c:order val="1"/>
          <c:tx>
            <c:v>Refined Materials Used</c:v>
          </c:tx>
          <c:spPr>
            <a:solidFill>
              <a:srgbClr val="FFC000"/>
            </a:solidFill>
            <a:ln cmpd="sng">
              <a:solidFill>
                <a:srgbClr val="000000"/>
              </a:solidFill>
            </a:ln>
          </c:spPr>
          <c:invertIfNegative val="1"/>
          <c:cat>
            <c:strRef>
              <c:f>'Fantastical Mundane |ANALYSIS'!$E$3:$E$35</c:f>
              <c:strCache>
                <c:ptCount val="33"/>
                <c:pt idx="0">
                  <c:v>Medicine</c:v>
                </c:pt>
                <c:pt idx="1">
                  <c:v>Energy Drink</c:v>
                </c:pt>
                <c:pt idx="2">
                  <c:v>Cellphone</c:v>
                </c:pt>
                <c:pt idx="3">
                  <c:v>Free Weights</c:v>
                </c:pt>
                <c:pt idx="4">
                  <c:v>Fan</c:v>
                </c:pt>
                <c:pt idx="5">
                  <c:v>Radiator</c:v>
                </c:pt>
                <c:pt idx="6">
                  <c:v>Lamp</c:v>
                </c:pt>
                <c:pt idx="7">
                  <c:v>Electric Kettle</c:v>
                </c:pt>
                <c:pt idx="8">
                  <c:v>Vacuum</c:v>
                </c:pt>
                <c:pt idx="9">
                  <c:v>Countertop Stove</c:v>
                </c:pt>
                <c:pt idx="10">
                  <c:v>Oven</c:v>
                </c:pt>
                <c:pt idx="11">
                  <c:v>Music Box</c:v>
                </c:pt>
                <c:pt idx="12">
                  <c:v>Safe</c:v>
                </c:pt>
                <c:pt idx="13">
                  <c:v>Hairdryer</c:v>
                </c:pt>
                <c:pt idx="14">
                  <c:v>Refrigerator</c:v>
                </c:pt>
                <c:pt idx="15">
                  <c:v>Drawing Pencils</c:v>
                </c:pt>
                <c:pt idx="16">
                  <c:v>Printer</c:v>
                </c:pt>
                <c:pt idx="17">
                  <c:v>Headphones</c:v>
                </c:pt>
                <c:pt idx="18">
                  <c:v>Alarm Clock</c:v>
                </c:pt>
                <c:pt idx="19">
                  <c:v>Coffee Maker</c:v>
                </c:pt>
                <c:pt idx="20">
                  <c:v>Reusable Notepad</c:v>
                </c:pt>
                <c:pt idx="21">
                  <c:v>Collectible Figurine</c:v>
                </c:pt>
                <c:pt idx="22">
                  <c:v>Locator Necklace</c:v>
                </c:pt>
                <c:pt idx="23">
                  <c:v>Stuffed Animal</c:v>
                </c:pt>
                <c:pt idx="24">
                  <c:v>Thermal Jacket</c:v>
                </c:pt>
                <c:pt idx="25">
                  <c:v>Deoderant</c:v>
                </c:pt>
                <c:pt idx="26">
                  <c:v>Water Bottle</c:v>
                </c:pt>
                <c:pt idx="27">
                  <c:v>Social Security Card</c:v>
                </c:pt>
                <c:pt idx="28">
                  <c:v>College Textbook</c:v>
                </c:pt>
                <c:pt idx="29">
                  <c:v>TBD</c:v>
                </c:pt>
                <c:pt idx="30">
                  <c:v>TBD</c:v>
                </c:pt>
                <c:pt idx="31">
                  <c:v>TBD</c:v>
                </c:pt>
                <c:pt idx="32">
                  <c:v>TBD</c:v>
                </c:pt>
              </c:strCache>
            </c:strRef>
          </c:cat>
          <c:val>
            <c:numRef>
              <c:f>'Fantastical Mundane |ANALYSIS'!$G$3:$G$35</c:f>
              <c:numCache>
                <c:formatCode>General</c:formatCode>
                <c:ptCount val="33"/>
                <c:pt idx="0">
                  <c:v>0</c:v>
                </c:pt>
                <c:pt idx="1">
                  <c:v>0</c:v>
                </c:pt>
                <c:pt idx="2">
                  <c:v>1</c:v>
                </c:pt>
                <c:pt idx="3">
                  <c:v>1</c:v>
                </c:pt>
                <c:pt idx="4">
                  <c:v>1</c:v>
                </c:pt>
                <c:pt idx="5">
                  <c:v>2</c:v>
                </c:pt>
                <c:pt idx="6">
                  <c:v>0</c:v>
                </c:pt>
                <c:pt idx="7">
                  <c:v>0</c:v>
                </c:pt>
                <c:pt idx="8">
                  <c:v>3</c:v>
                </c:pt>
                <c:pt idx="9">
                  <c:v>2</c:v>
                </c:pt>
                <c:pt idx="10">
                  <c:v>0</c:v>
                </c:pt>
                <c:pt idx="11">
                  <c:v>2</c:v>
                </c:pt>
                <c:pt idx="12">
                  <c:v>2</c:v>
                </c:pt>
                <c:pt idx="13">
                  <c:v>2</c:v>
                </c:pt>
                <c:pt idx="14">
                  <c:v>0</c:v>
                </c:pt>
                <c:pt idx="15">
                  <c:v>1</c:v>
                </c:pt>
                <c:pt idx="16">
                  <c:v>0</c:v>
                </c:pt>
                <c:pt idx="17">
                  <c:v>2</c:v>
                </c:pt>
                <c:pt idx="18">
                  <c:v>0</c:v>
                </c:pt>
                <c:pt idx="19">
                  <c:v>0</c:v>
                </c:pt>
                <c:pt idx="20">
                  <c:v>0</c:v>
                </c:pt>
                <c:pt idx="21">
                  <c:v>0</c:v>
                </c:pt>
                <c:pt idx="22">
                  <c:v>1</c:v>
                </c:pt>
                <c:pt idx="23">
                  <c:v>3</c:v>
                </c:pt>
                <c:pt idx="24">
                  <c:v>7</c:v>
                </c:pt>
                <c:pt idx="25">
                  <c:v>0</c:v>
                </c:pt>
                <c:pt idx="26">
                  <c:v>0</c:v>
                </c:pt>
                <c:pt idx="27">
                  <c:v>0</c:v>
                </c:pt>
                <c:pt idx="28">
                  <c:v>0</c:v>
                </c:pt>
                <c:pt idx="29">
                  <c:v>0</c:v>
                </c:pt>
                <c:pt idx="30">
                  <c:v>0</c:v>
                </c:pt>
                <c:pt idx="31">
                  <c:v>0</c:v>
                </c:pt>
                <c:pt idx="3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4742-4CDD-ACE0-F0813180DF3A}"/>
            </c:ext>
          </c:extLst>
        </c:ser>
        <c:ser>
          <c:idx val="2"/>
          <c:order val="2"/>
          <c:tx>
            <c:v>Raw Materials Used</c:v>
          </c:tx>
          <c:spPr>
            <a:solidFill>
              <a:srgbClr val="ED7D31"/>
            </a:solidFill>
            <a:ln cmpd="sng">
              <a:solidFill>
                <a:srgbClr val="000000"/>
              </a:solidFill>
            </a:ln>
          </c:spPr>
          <c:invertIfNegative val="1"/>
          <c:cat>
            <c:strRef>
              <c:f>'Fantastical Mundane |ANALYSIS'!$E$3:$E$35</c:f>
              <c:strCache>
                <c:ptCount val="33"/>
                <c:pt idx="0">
                  <c:v>Medicine</c:v>
                </c:pt>
                <c:pt idx="1">
                  <c:v>Energy Drink</c:v>
                </c:pt>
                <c:pt idx="2">
                  <c:v>Cellphone</c:v>
                </c:pt>
                <c:pt idx="3">
                  <c:v>Free Weights</c:v>
                </c:pt>
                <c:pt idx="4">
                  <c:v>Fan</c:v>
                </c:pt>
                <c:pt idx="5">
                  <c:v>Radiator</c:v>
                </c:pt>
                <c:pt idx="6">
                  <c:v>Lamp</c:v>
                </c:pt>
                <c:pt idx="7">
                  <c:v>Electric Kettle</c:v>
                </c:pt>
                <c:pt idx="8">
                  <c:v>Vacuum</c:v>
                </c:pt>
                <c:pt idx="9">
                  <c:v>Countertop Stove</c:v>
                </c:pt>
                <c:pt idx="10">
                  <c:v>Oven</c:v>
                </c:pt>
                <c:pt idx="11">
                  <c:v>Music Box</c:v>
                </c:pt>
                <c:pt idx="12">
                  <c:v>Safe</c:v>
                </c:pt>
                <c:pt idx="13">
                  <c:v>Hairdryer</c:v>
                </c:pt>
                <c:pt idx="14">
                  <c:v>Refrigerator</c:v>
                </c:pt>
                <c:pt idx="15">
                  <c:v>Drawing Pencils</c:v>
                </c:pt>
                <c:pt idx="16">
                  <c:v>Printer</c:v>
                </c:pt>
                <c:pt idx="17">
                  <c:v>Headphones</c:v>
                </c:pt>
                <c:pt idx="18">
                  <c:v>Alarm Clock</c:v>
                </c:pt>
                <c:pt idx="19">
                  <c:v>Coffee Maker</c:v>
                </c:pt>
                <c:pt idx="20">
                  <c:v>Reusable Notepad</c:v>
                </c:pt>
                <c:pt idx="21">
                  <c:v>Collectible Figurine</c:v>
                </c:pt>
                <c:pt idx="22">
                  <c:v>Locator Necklace</c:v>
                </c:pt>
                <c:pt idx="23">
                  <c:v>Stuffed Animal</c:v>
                </c:pt>
                <c:pt idx="24">
                  <c:v>Thermal Jacket</c:v>
                </c:pt>
                <c:pt idx="25">
                  <c:v>Deoderant</c:v>
                </c:pt>
                <c:pt idx="26">
                  <c:v>Water Bottle</c:v>
                </c:pt>
                <c:pt idx="27">
                  <c:v>Social Security Card</c:v>
                </c:pt>
                <c:pt idx="28">
                  <c:v>College Textbook</c:v>
                </c:pt>
                <c:pt idx="29">
                  <c:v>TBD</c:v>
                </c:pt>
                <c:pt idx="30">
                  <c:v>TBD</c:v>
                </c:pt>
                <c:pt idx="31">
                  <c:v>TBD</c:v>
                </c:pt>
                <c:pt idx="32">
                  <c:v>TBD</c:v>
                </c:pt>
              </c:strCache>
            </c:strRef>
          </c:cat>
          <c:val>
            <c:numRef>
              <c:f>'Fantastical Mundane |ANALYSIS'!$H$3:$H$35</c:f>
              <c:numCache>
                <c:formatCode>General</c:formatCode>
                <c:ptCount val="33"/>
                <c:pt idx="0">
                  <c:v>1</c:v>
                </c:pt>
                <c:pt idx="1">
                  <c:v>1</c:v>
                </c:pt>
                <c:pt idx="2">
                  <c:v>0</c:v>
                </c:pt>
                <c:pt idx="3">
                  <c:v>0</c:v>
                </c:pt>
                <c:pt idx="4">
                  <c:v>0</c:v>
                </c:pt>
                <c:pt idx="5">
                  <c:v>0</c:v>
                </c:pt>
                <c:pt idx="6">
                  <c:v>0</c:v>
                </c:pt>
                <c:pt idx="7">
                  <c:v>0</c:v>
                </c:pt>
                <c:pt idx="8">
                  <c:v>0</c:v>
                </c:pt>
                <c:pt idx="9">
                  <c:v>0</c:v>
                </c:pt>
                <c:pt idx="10">
                  <c:v>4</c:v>
                </c:pt>
                <c:pt idx="11">
                  <c:v>0</c:v>
                </c:pt>
                <c:pt idx="12">
                  <c:v>0</c:v>
                </c:pt>
                <c:pt idx="13">
                  <c:v>0</c:v>
                </c:pt>
                <c:pt idx="14">
                  <c:v>0</c:v>
                </c:pt>
                <c:pt idx="15">
                  <c:v>0</c:v>
                </c:pt>
                <c:pt idx="16">
                  <c:v>0</c:v>
                </c:pt>
                <c:pt idx="17">
                  <c:v>0</c:v>
                </c:pt>
                <c:pt idx="18">
                  <c:v>0</c:v>
                </c:pt>
                <c:pt idx="19">
                  <c:v>1</c:v>
                </c:pt>
                <c:pt idx="20">
                  <c:v>0</c:v>
                </c:pt>
                <c:pt idx="21">
                  <c:v>4</c:v>
                </c:pt>
                <c:pt idx="22">
                  <c:v>0</c:v>
                </c:pt>
                <c:pt idx="23">
                  <c:v>2</c:v>
                </c:pt>
                <c:pt idx="24">
                  <c:v>0</c:v>
                </c:pt>
                <c:pt idx="25">
                  <c:v>3</c:v>
                </c:pt>
                <c:pt idx="26">
                  <c:v>0</c:v>
                </c:pt>
                <c:pt idx="27">
                  <c:v>0</c:v>
                </c:pt>
                <c:pt idx="28">
                  <c:v>0</c:v>
                </c:pt>
                <c:pt idx="29">
                  <c:v>0</c:v>
                </c:pt>
                <c:pt idx="30">
                  <c:v>0</c:v>
                </c:pt>
                <c:pt idx="31">
                  <c:v>0</c:v>
                </c:pt>
                <c:pt idx="3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4742-4CDD-ACE0-F0813180DF3A}"/>
            </c:ext>
          </c:extLst>
        </c:ser>
        <c:dLbls>
          <c:showLegendKey val="0"/>
          <c:showVal val="0"/>
          <c:showCatName val="0"/>
          <c:showSerName val="0"/>
          <c:showPercent val="0"/>
          <c:showBubbleSize val="0"/>
        </c:dLbls>
        <c:gapWidth val="150"/>
        <c:overlap val="100"/>
        <c:axId val="1003144748"/>
        <c:axId val="716490482"/>
      </c:barChart>
      <c:catAx>
        <c:axId val="1003144748"/>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716490482"/>
        <c:crosses val="autoZero"/>
        <c:auto val="1"/>
        <c:lblAlgn val="ctr"/>
        <c:lblOffset val="100"/>
        <c:noMultiLvlLbl val="1"/>
      </c:catAx>
      <c:valAx>
        <c:axId val="71649048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003144748"/>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0"/>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Comparing the Number of Objects in the System</a:t>
            </a:r>
          </a:p>
        </c:rich>
      </c:tx>
      <c:overlay val="0"/>
    </c:title>
    <c:autoTitleDeleted val="0"/>
    <c:plotArea>
      <c:layout/>
      <c:doughnutChart>
        <c:varyColors val="1"/>
        <c:ser>
          <c:idx val="0"/>
          <c:order val="0"/>
          <c:tx>
            <c:strRef>
              <c:f>'Fantastical Mundane |ANALYSIS'!$J$2</c:f>
              <c:strCache>
                <c:ptCount val="1"/>
                <c:pt idx="0">
                  <c:v>Total Amount</c:v>
                </c:pt>
              </c:strCache>
            </c:strRef>
          </c:tx>
          <c:dPt>
            <c:idx val="0"/>
            <c:bubble3D val="0"/>
            <c:spPr>
              <a:solidFill>
                <a:schemeClr val="accent2"/>
              </a:solidFill>
            </c:spPr>
            <c:extLst>
              <c:ext xmlns:c16="http://schemas.microsoft.com/office/drawing/2014/chart" uri="{C3380CC4-5D6E-409C-BE32-E72D297353CC}">
                <c16:uniqueId val="{00000001-D0B1-4CA4-9A90-037796CF1CA3}"/>
              </c:ext>
            </c:extLst>
          </c:dPt>
          <c:dPt>
            <c:idx val="1"/>
            <c:bubble3D val="0"/>
            <c:spPr>
              <a:solidFill>
                <a:schemeClr val="accent4"/>
              </a:solidFill>
            </c:spPr>
            <c:extLst>
              <c:ext xmlns:c16="http://schemas.microsoft.com/office/drawing/2014/chart" uri="{C3380CC4-5D6E-409C-BE32-E72D297353CC}">
                <c16:uniqueId val="{00000003-D0B1-4CA4-9A90-037796CF1CA3}"/>
              </c:ext>
            </c:extLst>
          </c:dPt>
          <c:dPt>
            <c:idx val="2"/>
            <c:bubble3D val="0"/>
            <c:spPr>
              <a:solidFill>
                <a:schemeClr val="accent6"/>
              </a:solidFill>
            </c:spPr>
            <c:extLst>
              <c:ext xmlns:c16="http://schemas.microsoft.com/office/drawing/2014/chart" uri="{C3380CC4-5D6E-409C-BE32-E72D297353CC}">
                <c16:uniqueId val="{00000005-D0B1-4CA4-9A90-037796CF1CA3}"/>
              </c:ext>
            </c:extLst>
          </c:dPt>
          <c:dPt>
            <c:idx val="3"/>
            <c:bubble3D val="0"/>
            <c:spPr>
              <a:solidFill>
                <a:schemeClr val="accent1"/>
              </a:solidFill>
            </c:spPr>
            <c:extLst>
              <c:ext xmlns:c16="http://schemas.microsoft.com/office/drawing/2014/chart" uri="{C3380CC4-5D6E-409C-BE32-E72D297353CC}">
                <c16:uniqueId val="{00000007-D0B1-4CA4-9A90-037796CF1CA3}"/>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'Fantastical Mundane |ANALYSIS'!$I$3:$I$6</c:f>
              <c:strCache>
                <c:ptCount val="4"/>
                <c:pt idx="0">
                  <c:v>Raw Materials</c:v>
                </c:pt>
                <c:pt idx="1">
                  <c:v>Refined Materials</c:v>
                </c:pt>
                <c:pt idx="2">
                  <c:v>Parts</c:v>
                </c:pt>
                <c:pt idx="3">
                  <c:v>Products</c:v>
                </c:pt>
              </c:strCache>
            </c:strRef>
          </c:cat>
          <c:val>
            <c:numRef>
              <c:f>'Fantastical Mundane |ANALYSIS'!$J$3:$J$6</c:f>
              <c:numCache>
                <c:formatCode>General</c:formatCode>
                <c:ptCount val="4"/>
                <c:pt idx="0">
                  <c:v>15</c:v>
                </c:pt>
                <c:pt idx="1">
                  <c:v>14</c:v>
                </c:pt>
                <c:pt idx="2">
                  <c:v>12</c:v>
                </c:pt>
                <c:pt idx="3">
                  <c:v>29</c:v>
                </c:pt>
              </c:numCache>
            </c:numRef>
          </c:val>
          <c:extLst>
            <c:ext xmlns:c16="http://schemas.microsoft.com/office/drawing/2014/chart" uri="{C3380CC4-5D6E-409C-BE32-E72D297353CC}">
              <c16:uniqueId val="{00000008-D0B1-4CA4-9A90-037796CF1CA3}"/>
            </c:ext>
          </c:extLst>
        </c:ser>
        <c:dLbls>
          <c:showLegendKey val="0"/>
          <c:showVal val="0"/>
          <c:showCatName val="0"/>
          <c:showSerName val="0"/>
          <c:showPercent val="0"/>
          <c:showBubbleSize val="0"/>
          <c:showLeaderLines val="1"/>
        </c:dLbls>
        <c:firstSliceAng val="0"/>
        <c:holeSize val="75"/>
      </c:doughnutChart>
    </c:plotArea>
    <c:legend>
      <c:legendPos val="b"/>
      <c:overlay val="0"/>
      <c:txPr>
        <a:bodyPr/>
        <a:lstStyle/>
        <a:p>
          <a:pPr lvl="0">
            <a:defRPr sz="900" b="0" i="0">
              <a:solidFill>
                <a:srgbClr val="1A1A1A"/>
              </a:solidFill>
              <a:latin typeface="+mn-lt"/>
            </a:defRPr>
          </a:pPr>
          <a:endParaRPr lang="en-US"/>
        </a:p>
      </c:txPr>
    </c:legend>
    <c:plotVisOnly val="0"/>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4</xdr:col>
      <xdr:colOff>9525</xdr:colOff>
      <xdr:row>23</xdr:row>
      <xdr:rowOff>0</xdr:rowOff>
    </xdr:from>
    <xdr:ext cx="4371975" cy="2533650"/>
    <xdr:graphicFrame macro="">
      <xdr:nvGraphicFramePr>
        <xdr:cNvPr id="1258902326" name="Chart 1">
          <a:extLst>
            <a:ext uri="{FF2B5EF4-FFF2-40B4-BE49-F238E27FC236}">
              <a16:creationId xmlns:a16="http://schemas.microsoft.com/office/drawing/2014/main" id="{00000000-0008-0000-0000-0000365309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13</xdr:col>
      <xdr:colOff>361950</xdr:colOff>
      <xdr:row>23</xdr:row>
      <xdr:rowOff>0</xdr:rowOff>
    </xdr:from>
    <xdr:ext cx="3943350" cy="2533650"/>
    <xdr:graphicFrame macro="">
      <xdr:nvGraphicFramePr>
        <xdr:cNvPr id="1492559974" name="Chart 2">
          <a:extLst>
            <a:ext uri="{FF2B5EF4-FFF2-40B4-BE49-F238E27FC236}">
              <a16:creationId xmlns:a16="http://schemas.microsoft.com/office/drawing/2014/main" id="{00000000-0008-0000-0000-000066A8F6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8</xdr:col>
      <xdr:colOff>76200</xdr:colOff>
      <xdr:row>36</xdr:row>
      <xdr:rowOff>9525</xdr:rowOff>
    </xdr:from>
    <xdr:ext cx="3952875" cy="2714625"/>
    <xdr:graphicFrame macro="">
      <xdr:nvGraphicFramePr>
        <xdr:cNvPr id="709728461" name="Chart 3">
          <a:extLst>
            <a:ext uri="{FF2B5EF4-FFF2-40B4-BE49-F238E27FC236}">
              <a16:creationId xmlns:a16="http://schemas.microsoft.com/office/drawing/2014/main" id="{00000000-0008-0000-0000-0000CD984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21</xdr:col>
      <xdr:colOff>57150</xdr:colOff>
      <xdr:row>23</xdr:row>
      <xdr:rowOff>0</xdr:rowOff>
    </xdr:from>
    <xdr:ext cx="4371975" cy="2533650"/>
    <xdr:graphicFrame macro="">
      <xdr:nvGraphicFramePr>
        <xdr:cNvPr id="1984487558" name="Chart 4">
          <a:extLst>
            <a:ext uri="{FF2B5EF4-FFF2-40B4-BE49-F238E27FC236}">
              <a16:creationId xmlns:a16="http://schemas.microsoft.com/office/drawing/2014/main" id="{00000000-0008-0000-0000-000086E04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17</xdr:col>
      <xdr:colOff>0</xdr:colOff>
      <xdr:row>36</xdr:row>
      <xdr:rowOff>19050</xdr:rowOff>
    </xdr:from>
    <xdr:ext cx="4371975" cy="2714625"/>
    <xdr:graphicFrame macro="">
      <xdr:nvGraphicFramePr>
        <xdr:cNvPr id="617046466" name="Chart 5">
          <a:extLst>
            <a:ext uri="{FF2B5EF4-FFF2-40B4-BE49-F238E27FC236}">
              <a16:creationId xmlns:a16="http://schemas.microsoft.com/office/drawing/2014/main" id="{00000000-0008-0000-0000-0000C261C7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10</xdr:col>
      <xdr:colOff>0</xdr:colOff>
      <xdr:row>0</xdr:row>
      <xdr:rowOff>171450</xdr:rowOff>
    </xdr:from>
    <xdr:ext cx="4448175" cy="2743200"/>
    <xdr:graphicFrame macro="">
      <xdr:nvGraphicFramePr>
        <xdr:cNvPr id="306288881" name="Chart 6">
          <a:extLst>
            <a:ext uri="{FF2B5EF4-FFF2-40B4-BE49-F238E27FC236}">
              <a16:creationId xmlns:a16="http://schemas.microsoft.com/office/drawing/2014/main" id="{00000000-0008-0000-0700-0000F19841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11</xdr:col>
      <xdr:colOff>0</xdr:colOff>
      <xdr:row>1</xdr:row>
      <xdr:rowOff>0</xdr:rowOff>
    </xdr:from>
    <xdr:ext cx="4448175" cy="2724150"/>
    <xdr:graphicFrame macro="">
      <xdr:nvGraphicFramePr>
        <xdr:cNvPr id="1916433477" name="Chart 7">
          <a:extLst>
            <a:ext uri="{FF2B5EF4-FFF2-40B4-BE49-F238E27FC236}">
              <a16:creationId xmlns:a16="http://schemas.microsoft.com/office/drawing/2014/main" id="{00000000-0008-0000-0700-000045743A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12</xdr:col>
      <xdr:colOff>0</xdr:colOff>
      <xdr:row>1</xdr:row>
      <xdr:rowOff>0</xdr:rowOff>
    </xdr:from>
    <xdr:ext cx="4438650" cy="2724150"/>
    <xdr:graphicFrame macro="">
      <xdr:nvGraphicFramePr>
        <xdr:cNvPr id="1768025491" name="Chart 8">
          <a:extLst>
            <a:ext uri="{FF2B5EF4-FFF2-40B4-BE49-F238E27FC236}">
              <a16:creationId xmlns:a16="http://schemas.microsoft.com/office/drawing/2014/main" id="{00000000-0008-0000-0700-000093ED6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11</xdr:col>
      <xdr:colOff>0</xdr:colOff>
      <xdr:row>17</xdr:row>
      <xdr:rowOff>0</xdr:rowOff>
    </xdr:from>
    <xdr:ext cx="6096000" cy="2714625"/>
    <xdr:graphicFrame macro="">
      <xdr:nvGraphicFramePr>
        <xdr:cNvPr id="1374071762" name="Chart 9">
          <a:extLst>
            <a:ext uri="{FF2B5EF4-FFF2-40B4-BE49-F238E27FC236}">
              <a16:creationId xmlns:a16="http://schemas.microsoft.com/office/drawing/2014/main" id="{00000000-0008-0000-0700-0000D2ABE6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xdr:col>
      <xdr:colOff>0</xdr:colOff>
      <xdr:row>17</xdr:row>
      <xdr:rowOff>0</xdr:rowOff>
    </xdr:from>
    <xdr:ext cx="4419600" cy="2724150"/>
    <xdr:graphicFrame macro="">
      <xdr:nvGraphicFramePr>
        <xdr:cNvPr id="730857138" name="Chart 10">
          <a:extLst>
            <a:ext uri="{FF2B5EF4-FFF2-40B4-BE49-F238E27FC236}">
              <a16:creationId xmlns:a16="http://schemas.microsoft.com/office/drawing/2014/main" id="{00000000-0008-0000-0700-0000B2FE8F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0"/>
  <sheetViews>
    <sheetView workbookViewId="0">
      <selection activeCell="AD5" sqref="AD5"/>
    </sheetView>
  </sheetViews>
  <sheetFormatPr defaultColWidth="14.42578125" defaultRowHeight="15" customHeight="1" x14ac:dyDescent="0.25"/>
  <cols>
    <col min="1" max="1" width="2.7109375" customWidth="1"/>
    <col min="2" max="2" width="8.85546875" customWidth="1"/>
    <col min="3" max="3" width="10.5703125" customWidth="1"/>
    <col min="4" max="4" width="2.7109375" customWidth="1"/>
    <col min="5" max="6" width="8.7109375" customWidth="1"/>
    <col min="7" max="7" width="2.7109375" customWidth="1"/>
    <col min="8" max="9" width="8.7109375" customWidth="1"/>
    <col min="10" max="10" width="2.7109375" customWidth="1"/>
    <col min="11" max="12" width="8.7109375" customWidth="1"/>
    <col min="13" max="13" width="2.7109375" customWidth="1"/>
    <col min="14" max="15" width="8.7109375" customWidth="1"/>
    <col min="16" max="16" width="2.7109375" customWidth="1"/>
    <col min="17" max="28" width="8.7109375" customWidth="1"/>
    <col min="29" max="29" width="20" customWidth="1"/>
  </cols>
  <sheetData>
    <row r="1" spans="1:29" ht="14.25" customHeight="1" x14ac:dyDescent="0.25">
      <c r="A1" s="1"/>
      <c r="B1" s="123" t="str">
        <f>B2&amp;" v. "&amp;C2</f>
        <v>Time v. Crafting Prowess</v>
      </c>
      <c r="C1" s="124"/>
      <c r="D1" s="1"/>
      <c r="E1" s="125" t="str">
        <f>E2&amp;" v. "&amp;F2</f>
        <v>Reputation v. Crafting Prowess</v>
      </c>
      <c r="F1" s="124"/>
      <c r="G1" s="1"/>
      <c r="H1" s="126" t="str">
        <f>H2&amp;" v. "&amp;I2</f>
        <v>Reputation v. Refining Capabilities</v>
      </c>
      <c r="I1" s="124"/>
      <c r="J1" s="1"/>
      <c r="K1" s="127" t="str">
        <f>K2&amp;" v. "&amp;L2</f>
        <v>Reputation v. Time</v>
      </c>
      <c r="L1" s="124"/>
      <c r="M1" s="1"/>
      <c r="N1" s="128" t="str">
        <f>N2&amp;" v. "&amp;O2</f>
        <v>Time v. Refining Capabilities</v>
      </c>
      <c r="O1" s="124"/>
      <c r="P1" s="1"/>
      <c r="Q1" s="129" t="s">
        <v>0</v>
      </c>
      <c r="R1" s="130"/>
      <c r="S1" s="130"/>
      <c r="T1" s="130"/>
      <c r="U1" s="130"/>
      <c r="V1" s="130"/>
      <c r="W1" s="130"/>
      <c r="X1" s="130"/>
      <c r="Y1" s="130"/>
      <c r="Z1" s="130"/>
      <c r="AA1" s="131"/>
      <c r="AB1" s="2"/>
      <c r="AC1" s="3"/>
    </row>
    <row r="2" spans="1:29" ht="24" customHeight="1" x14ac:dyDescent="0.25">
      <c r="A2" s="1"/>
      <c r="B2" s="4" t="s">
        <v>1</v>
      </c>
      <c r="C2" s="5" t="s">
        <v>2</v>
      </c>
      <c r="D2" s="1"/>
      <c r="E2" s="6" t="s">
        <v>3</v>
      </c>
      <c r="F2" s="7" t="s">
        <v>2</v>
      </c>
      <c r="G2" s="1"/>
      <c r="H2" s="8" t="s">
        <v>3</v>
      </c>
      <c r="I2" s="9" t="s">
        <v>4</v>
      </c>
      <c r="J2" s="1"/>
      <c r="K2" s="10" t="s">
        <v>3</v>
      </c>
      <c r="L2" s="11" t="s">
        <v>1</v>
      </c>
      <c r="M2" s="1"/>
      <c r="N2" s="12" t="s">
        <v>1</v>
      </c>
      <c r="O2" s="13" t="s">
        <v>4</v>
      </c>
      <c r="P2" s="1"/>
      <c r="Q2" s="132" t="s">
        <v>5</v>
      </c>
      <c r="R2" s="133"/>
      <c r="S2" s="133"/>
      <c r="T2" s="133"/>
      <c r="U2" s="133"/>
      <c r="V2" s="133"/>
      <c r="W2" s="133"/>
      <c r="X2" s="133"/>
      <c r="Y2" s="133"/>
      <c r="Z2" s="133"/>
      <c r="AA2" s="133"/>
      <c r="AB2" s="133"/>
      <c r="AC2" s="134"/>
    </row>
    <row r="3" spans="1:29" ht="14.25" customHeight="1" x14ac:dyDescent="0.25">
      <c r="B3" s="14">
        <v>1</v>
      </c>
      <c r="C3" s="15">
        <f t="shared" ref="C3:C22" si="0">LOG(B3,2)*100 + 50</f>
        <v>50</v>
      </c>
      <c r="E3" s="16">
        <v>1</v>
      </c>
      <c r="F3" s="17">
        <f t="shared" ref="F3:F22" si="1">10*E3+E3^2 + 50</f>
        <v>61</v>
      </c>
      <c r="H3" s="18">
        <f t="array" ref="H3:H22">E3:E22</f>
        <v>1</v>
      </c>
      <c r="I3" s="17">
        <f t="shared" ref="I3:I22" si="2">100+H3^2</f>
        <v>101</v>
      </c>
      <c r="K3" s="19">
        <f t="array" ref="K3:K22">E3:E22</f>
        <v>1</v>
      </c>
      <c r="L3" s="15">
        <f t="array" ref="L3:L22">B26:B45</f>
        <v>1.0792282365044272</v>
      </c>
      <c r="N3" s="20">
        <f t="array" ref="N3:N22">L3:L22</f>
        <v>1.0792282365044272</v>
      </c>
      <c r="O3" s="17">
        <f t="array" ref="O3:O22">I3:I22</f>
        <v>101</v>
      </c>
      <c r="Q3" s="135"/>
      <c r="R3" s="133"/>
      <c r="S3" s="133"/>
      <c r="T3" s="133"/>
      <c r="U3" s="133"/>
      <c r="V3" s="133"/>
      <c r="W3" s="133"/>
      <c r="X3" s="133"/>
      <c r="Y3" s="133"/>
      <c r="Z3" s="133"/>
      <c r="AA3" s="133"/>
      <c r="AB3" s="133"/>
      <c r="AC3" s="134"/>
    </row>
    <row r="4" spans="1:29" ht="14.25" customHeight="1" x14ac:dyDescent="0.25">
      <c r="B4" s="21">
        <v>2</v>
      </c>
      <c r="C4" s="15">
        <f t="shared" si="0"/>
        <v>150</v>
      </c>
      <c r="E4" s="22">
        <v>2</v>
      </c>
      <c r="F4" s="17">
        <f t="shared" si="1"/>
        <v>74</v>
      </c>
      <c r="H4" s="23">
        <v>2</v>
      </c>
      <c r="I4" s="17">
        <f t="shared" si="2"/>
        <v>104</v>
      </c>
      <c r="K4" s="24">
        <v>2</v>
      </c>
      <c r="L4" s="15">
        <v>1.1809926614295303</v>
      </c>
      <c r="N4" s="25">
        <v>1.1809926614295303</v>
      </c>
      <c r="O4" s="17">
        <v>104</v>
      </c>
      <c r="Q4" s="135"/>
      <c r="R4" s="133"/>
      <c r="S4" s="133"/>
      <c r="T4" s="133"/>
      <c r="U4" s="133"/>
      <c r="V4" s="133"/>
      <c r="W4" s="133"/>
      <c r="X4" s="133"/>
      <c r="Y4" s="133"/>
      <c r="Z4" s="133"/>
      <c r="AA4" s="133"/>
      <c r="AB4" s="133"/>
      <c r="AC4" s="134"/>
    </row>
    <row r="5" spans="1:29" ht="14.25" customHeight="1" x14ac:dyDescent="0.25">
      <c r="B5" s="21">
        <v>3</v>
      </c>
      <c r="C5" s="15">
        <f t="shared" si="0"/>
        <v>208.49625007211563</v>
      </c>
      <c r="E5" s="22">
        <v>3</v>
      </c>
      <c r="F5" s="17">
        <f t="shared" si="1"/>
        <v>89</v>
      </c>
      <c r="H5" s="23">
        <v>3</v>
      </c>
      <c r="I5" s="17">
        <f t="shared" si="2"/>
        <v>109</v>
      </c>
      <c r="K5" s="24">
        <v>3</v>
      </c>
      <c r="L5" s="15">
        <v>1.3103934038583633</v>
      </c>
      <c r="N5" s="25">
        <v>1.3103934038583633</v>
      </c>
      <c r="O5" s="17">
        <v>109</v>
      </c>
      <c r="Q5" s="135"/>
      <c r="R5" s="133"/>
      <c r="S5" s="133"/>
      <c r="T5" s="133"/>
      <c r="U5" s="133"/>
      <c r="V5" s="133"/>
      <c r="W5" s="133"/>
      <c r="X5" s="133"/>
      <c r="Y5" s="133"/>
      <c r="Z5" s="133"/>
      <c r="AA5" s="133"/>
      <c r="AB5" s="133"/>
      <c r="AC5" s="134"/>
    </row>
    <row r="6" spans="1:29" ht="14.25" customHeight="1" x14ac:dyDescent="0.25">
      <c r="B6" s="21">
        <v>4</v>
      </c>
      <c r="C6" s="15">
        <f t="shared" si="0"/>
        <v>250</v>
      </c>
      <c r="E6" s="22">
        <v>4</v>
      </c>
      <c r="F6" s="17">
        <f t="shared" si="1"/>
        <v>106</v>
      </c>
      <c r="H6" s="23">
        <v>4</v>
      </c>
      <c r="I6" s="17">
        <f t="shared" si="2"/>
        <v>116</v>
      </c>
      <c r="K6" s="24">
        <v>4</v>
      </c>
      <c r="L6" s="15">
        <v>1.4742692172911012</v>
      </c>
      <c r="N6" s="25">
        <v>1.4742692172911012</v>
      </c>
      <c r="O6" s="17">
        <v>116</v>
      </c>
      <c r="Q6" s="135"/>
      <c r="R6" s="133"/>
      <c r="S6" s="133"/>
      <c r="T6" s="133"/>
      <c r="U6" s="133"/>
      <c r="V6" s="133"/>
      <c r="W6" s="133"/>
      <c r="X6" s="133"/>
      <c r="Y6" s="133"/>
      <c r="Z6" s="133"/>
      <c r="AA6" s="133"/>
      <c r="AB6" s="133"/>
      <c r="AC6" s="134"/>
    </row>
    <row r="7" spans="1:29" ht="14.25" customHeight="1" x14ac:dyDescent="0.25">
      <c r="B7" s="21">
        <v>5</v>
      </c>
      <c r="C7" s="15">
        <f t="shared" si="0"/>
        <v>282.1928094887362</v>
      </c>
      <c r="E7" s="22">
        <v>5</v>
      </c>
      <c r="F7" s="17">
        <f t="shared" si="1"/>
        <v>125</v>
      </c>
      <c r="H7" s="23">
        <v>5</v>
      </c>
      <c r="I7" s="17">
        <f t="shared" si="2"/>
        <v>125</v>
      </c>
      <c r="K7" s="24">
        <v>5</v>
      </c>
      <c r="L7" s="15">
        <v>1.681792830507429</v>
      </c>
      <c r="N7" s="25">
        <v>1.681792830507429</v>
      </c>
      <c r="O7" s="17">
        <v>125</v>
      </c>
      <c r="Q7" s="135"/>
      <c r="R7" s="133"/>
      <c r="S7" s="133"/>
      <c r="T7" s="133"/>
      <c r="U7" s="133"/>
      <c r="V7" s="133"/>
      <c r="W7" s="133"/>
      <c r="X7" s="133"/>
      <c r="Y7" s="133"/>
      <c r="Z7" s="133"/>
      <c r="AA7" s="133"/>
      <c r="AB7" s="133"/>
      <c r="AC7" s="134"/>
    </row>
    <row r="8" spans="1:29" ht="14.25" customHeight="1" x14ac:dyDescent="0.25">
      <c r="B8" s="21">
        <v>6</v>
      </c>
      <c r="C8" s="15">
        <f t="shared" si="0"/>
        <v>308.49625007211563</v>
      </c>
      <c r="E8" s="22">
        <v>6</v>
      </c>
      <c r="F8" s="17">
        <f t="shared" si="1"/>
        <v>146</v>
      </c>
      <c r="H8" s="23">
        <v>6</v>
      </c>
      <c r="I8" s="17">
        <f t="shared" si="2"/>
        <v>136</v>
      </c>
      <c r="K8" s="24">
        <v>6</v>
      </c>
      <c r="L8" s="15">
        <v>1.9453098948245708</v>
      </c>
      <c r="N8" s="25">
        <v>1.9453098948245708</v>
      </c>
      <c r="O8" s="17">
        <v>136</v>
      </c>
      <c r="Q8" s="135"/>
      <c r="R8" s="133"/>
      <c r="S8" s="133"/>
      <c r="T8" s="133"/>
      <c r="U8" s="133"/>
      <c r="V8" s="133"/>
      <c r="W8" s="133"/>
      <c r="X8" s="133"/>
      <c r="Y8" s="133"/>
      <c r="Z8" s="133"/>
      <c r="AA8" s="133"/>
      <c r="AB8" s="133"/>
      <c r="AC8" s="134"/>
    </row>
    <row r="9" spans="1:29" ht="14.25" customHeight="1" x14ac:dyDescent="0.25">
      <c r="B9" s="21">
        <v>7</v>
      </c>
      <c r="C9" s="15">
        <f t="shared" si="0"/>
        <v>330.73549220576041</v>
      </c>
      <c r="E9" s="22">
        <v>7</v>
      </c>
      <c r="F9" s="17">
        <f t="shared" si="1"/>
        <v>169</v>
      </c>
      <c r="H9" s="23">
        <v>7</v>
      </c>
      <c r="I9" s="17">
        <f t="shared" si="2"/>
        <v>149</v>
      </c>
      <c r="K9" s="24">
        <v>7</v>
      </c>
      <c r="L9" s="15">
        <v>2.2815274317368472</v>
      </c>
      <c r="N9" s="25">
        <v>2.2815274317368472</v>
      </c>
      <c r="O9" s="17">
        <v>149</v>
      </c>
      <c r="Q9" s="135"/>
      <c r="R9" s="133"/>
      <c r="S9" s="133"/>
      <c r="T9" s="133"/>
      <c r="U9" s="133"/>
      <c r="V9" s="133"/>
      <c r="W9" s="133"/>
      <c r="X9" s="133"/>
      <c r="Y9" s="133"/>
      <c r="Z9" s="133"/>
      <c r="AA9" s="133"/>
      <c r="AB9" s="133"/>
      <c r="AC9" s="134"/>
    </row>
    <row r="10" spans="1:29" ht="14.25" customHeight="1" x14ac:dyDescent="0.25">
      <c r="B10" s="21">
        <v>8</v>
      </c>
      <c r="C10" s="15">
        <f t="shared" si="0"/>
        <v>350</v>
      </c>
      <c r="E10" s="22">
        <v>8</v>
      </c>
      <c r="F10" s="17">
        <f t="shared" si="1"/>
        <v>194</v>
      </c>
      <c r="H10" s="23">
        <v>8</v>
      </c>
      <c r="I10" s="17">
        <f t="shared" si="2"/>
        <v>164</v>
      </c>
      <c r="K10" s="24">
        <v>8</v>
      </c>
      <c r="L10" s="15">
        <v>2.7132086548953436</v>
      </c>
      <c r="N10" s="25">
        <v>2.7132086548953436</v>
      </c>
      <c r="O10" s="17">
        <v>164</v>
      </c>
      <c r="Q10" s="135"/>
      <c r="R10" s="133"/>
      <c r="S10" s="133"/>
      <c r="T10" s="133"/>
      <c r="U10" s="133"/>
      <c r="V10" s="133"/>
      <c r="W10" s="133"/>
      <c r="X10" s="133"/>
      <c r="Y10" s="133"/>
      <c r="Z10" s="133"/>
      <c r="AA10" s="133"/>
      <c r="AB10" s="133"/>
      <c r="AC10" s="134"/>
    </row>
    <row r="11" spans="1:29" ht="14.25" customHeight="1" x14ac:dyDescent="0.25">
      <c r="B11" s="21">
        <v>9</v>
      </c>
      <c r="C11" s="15">
        <f t="shared" si="0"/>
        <v>366.99250014423126</v>
      </c>
      <c r="E11" s="22">
        <v>9</v>
      </c>
      <c r="F11" s="17">
        <f t="shared" si="1"/>
        <v>221</v>
      </c>
      <c r="H11" s="23">
        <v>9</v>
      </c>
      <c r="I11" s="17">
        <f t="shared" si="2"/>
        <v>181</v>
      </c>
      <c r="K11" s="24">
        <v>9</v>
      </c>
      <c r="L11" s="15">
        <v>3.2716082342311243</v>
      </c>
      <c r="N11" s="25">
        <v>3.2716082342311243</v>
      </c>
      <c r="O11" s="17">
        <v>181</v>
      </c>
      <c r="Q11" s="135"/>
      <c r="R11" s="133"/>
      <c r="S11" s="133"/>
      <c r="T11" s="133"/>
      <c r="U11" s="133"/>
      <c r="V11" s="133"/>
      <c r="W11" s="133"/>
      <c r="X11" s="133"/>
      <c r="Y11" s="133"/>
      <c r="Z11" s="133"/>
      <c r="AA11" s="133"/>
      <c r="AB11" s="133"/>
      <c r="AC11" s="134"/>
    </row>
    <row r="12" spans="1:29" ht="14.25" customHeight="1" x14ac:dyDescent="0.25">
      <c r="B12" s="21">
        <v>10</v>
      </c>
      <c r="C12" s="15">
        <f t="shared" si="0"/>
        <v>382.19280948873626</v>
      </c>
      <c r="E12" s="22">
        <v>10</v>
      </c>
      <c r="F12" s="17">
        <f t="shared" si="1"/>
        <v>250</v>
      </c>
      <c r="H12" s="23">
        <v>10</v>
      </c>
      <c r="I12" s="17">
        <f t="shared" si="2"/>
        <v>200</v>
      </c>
      <c r="K12" s="24">
        <v>10</v>
      </c>
      <c r="L12" s="15">
        <v>4</v>
      </c>
      <c r="N12" s="25">
        <v>4</v>
      </c>
      <c r="O12" s="17">
        <v>200</v>
      </c>
      <c r="Q12" s="135"/>
      <c r="R12" s="133"/>
      <c r="S12" s="133"/>
      <c r="T12" s="133"/>
      <c r="U12" s="133"/>
      <c r="V12" s="133"/>
      <c r="W12" s="133"/>
      <c r="X12" s="133"/>
      <c r="Y12" s="133"/>
      <c r="Z12" s="133"/>
      <c r="AA12" s="133"/>
      <c r="AB12" s="133"/>
      <c r="AC12" s="134"/>
    </row>
    <row r="13" spans="1:29" ht="14.25" customHeight="1" x14ac:dyDescent="0.25">
      <c r="B13" s="21">
        <v>11</v>
      </c>
      <c r="C13" s="15">
        <f t="shared" si="0"/>
        <v>395.94316186372976</v>
      </c>
      <c r="E13" s="22">
        <v>11</v>
      </c>
      <c r="F13" s="17">
        <f t="shared" si="1"/>
        <v>281</v>
      </c>
      <c r="H13" s="23">
        <v>11</v>
      </c>
      <c r="I13" s="17">
        <f t="shared" si="2"/>
        <v>221</v>
      </c>
      <c r="K13" s="24">
        <v>11</v>
      </c>
      <c r="L13" s="15">
        <v>4.9588307997559467</v>
      </c>
      <c r="N13" s="25">
        <v>4.9588307997559467</v>
      </c>
      <c r="O13" s="17">
        <v>221</v>
      </c>
      <c r="Q13" s="135"/>
      <c r="R13" s="133"/>
      <c r="S13" s="133"/>
      <c r="T13" s="133"/>
      <c r="U13" s="133"/>
      <c r="V13" s="133"/>
      <c r="W13" s="133"/>
      <c r="X13" s="133"/>
      <c r="Y13" s="133"/>
      <c r="Z13" s="133"/>
      <c r="AA13" s="133"/>
      <c r="AB13" s="133"/>
      <c r="AC13" s="134"/>
    </row>
    <row r="14" spans="1:29" ht="14.25" customHeight="1" x14ac:dyDescent="0.25">
      <c r="B14" s="21">
        <v>12</v>
      </c>
      <c r="C14" s="15">
        <f t="shared" si="0"/>
        <v>408.49625007211563</v>
      </c>
      <c r="E14" s="22">
        <v>12</v>
      </c>
      <c r="F14" s="17">
        <f t="shared" si="1"/>
        <v>314</v>
      </c>
      <c r="H14" s="23">
        <v>12</v>
      </c>
      <c r="I14" s="17">
        <f t="shared" si="2"/>
        <v>244</v>
      </c>
      <c r="K14" s="24">
        <v>12</v>
      </c>
      <c r="L14" s="15">
        <v>6.2333166372839983</v>
      </c>
      <c r="N14" s="25">
        <v>6.2333166372839983</v>
      </c>
      <c r="O14" s="17">
        <v>244</v>
      </c>
      <c r="Q14" s="135"/>
      <c r="R14" s="133"/>
      <c r="S14" s="133"/>
      <c r="T14" s="133"/>
      <c r="U14" s="133"/>
      <c r="V14" s="133"/>
      <c r="W14" s="133"/>
      <c r="X14" s="133"/>
      <c r="Y14" s="133"/>
      <c r="Z14" s="133"/>
      <c r="AA14" s="133"/>
      <c r="AB14" s="133"/>
      <c r="AC14" s="134"/>
    </row>
    <row r="15" spans="1:29" ht="14.25" customHeight="1" x14ac:dyDescent="0.25">
      <c r="B15" s="21">
        <v>13</v>
      </c>
      <c r="C15" s="15">
        <f t="shared" si="0"/>
        <v>420.04397181410923</v>
      </c>
      <c r="E15" s="22">
        <v>13</v>
      </c>
      <c r="F15" s="17">
        <f t="shared" si="1"/>
        <v>349</v>
      </c>
      <c r="H15" s="23">
        <v>13</v>
      </c>
      <c r="I15" s="17">
        <f t="shared" si="2"/>
        <v>269</v>
      </c>
      <c r="K15" s="24">
        <v>13</v>
      </c>
      <c r="L15" s="15">
        <v>7.9447399634962874</v>
      </c>
      <c r="N15" s="25">
        <v>7.9447399634962874</v>
      </c>
      <c r="O15" s="17">
        <v>269</v>
      </c>
      <c r="Q15" s="135"/>
      <c r="R15" s="133"/>
      <c r="S15" s="133"/>
      <c r="T15" s="133"/>
      <c r="U15" s="133"/>
      <c r="V15" s="133"/>
      <c r="W15" s="133"/>
      <c r="X15" s="133"/>
      <c r="Y15" s="133"/>
      <c r="Z15" s="133"/>
      <c r="AA15" s="133"/>
      <c r="AB15" s="133"/>
      <c r="AC15" s="134"/>
    </row>
    <row r="16" spans="1:29" ht="14.25" customHeight="1" x14ac:dyDescent="0.25">
      <c r="B16" s="21">
        <v>14</v>
      </c>
      <c r="C16" s="15">
        <f t="shared" si="0"/>
        <v>430.73549220576035</v>
      </c>
      <c r="E16" s="22">
        <v>14</v>
      </c>
      <c r="F16" s="17">
        <f t="shared" si="1"/>
        <v>386</v>
      </c>
      <c r="H16" s="23">
        <v>14</v>
      </c>
      <c r="I16" s="17">
        <f t="shared" si="2"/>
        <v>296</v>
      </c>
      <c r="K16" s="24">
        <v>14</v>
      </c>
      <c r="L16" s="15">
        <v>10.267407180503231</v>
      </c>
      <c r="N16" s="25">
        <v>10.267407180503231</v>
      </c>
      <c r="O16" s="17">
        <v>296</v>
      </c>
      <c r="Q16" s="135"/>
      <c r="R16" s="133"/>
      <c r="S16" s="133"/>
      <c r="T16" s="133"/>
      <c r="U16" s="133"/>
      <c r="V16" s="133"/>
      <c r="W16" s="133"/>
      <c r="X16" s="133"/>
      <c r="Y16" s="133"/>
      <c r="Z16" s="133"/>
      <c r="AA16" s="133"/>
      <c r="AB16" s="133"/>
      <c r="AC16" s="134"/>
    </row>
    <row r="17" spans="2:29" ht="14.25" customHeight="1" x14ac:dyDescent="0.25">
      <c r="B17" s="21">
        <v>15</v>
      </c>
      <c r="C17" s="15">
        <f t="shared" si="0"/>
        <v>440.68905956085189</v>
      </c>
      <c r="E17" s="22">
        <v>15</v>
      </c>
      <c r="F17" s="17">
        <f t="shared" si="1"/>
        <v>425</v>
      </c>
      <c r="H17" s="23">
        <v>15</v>
      </c>
      <c r="I17" s="17">
        <f t="shared" si="2"/>
        <v>325</v>
      </c>
      <c r="K17" s="24">
        <v>15</v>
      </c>
      <c r="L17" s="15">
        <v>13.454342644059432</v>
      </c>
      <c r="N17" s="25">
        <v>13.454342644059432</v>
      </c>
      <c r="O17" s="17">
        <v>325</v>
      </c>
      <c r="Q17" s="135"/>
      <c r="R17" s="133"/>
      <c r="S17" s="133"/>
      <c r="T17" s="133"/>
      <c r="U17" s="133"/>
      <c r="V17" s="133"/>
      <c r="W17" s="133"/>
      <c r="X17" s="133"/>
      <c r="Y17" s="133"/>
      <c r="Z17" s="133"/>
      <c r="AA17" s="133"/>
      <c r="AB17" s="133"/>
      <c r="AC17" s="134"/>
    </row>
    <row r="18" spans="2:29" ht="14.25" customHeight="1" x14ac:dyDescent="0.25">
      <c r="B18" s="21">
        <v>16</v>
      </c>
      <c r="C18" s="15">
        <f t="shared" si="0"/>
        <v>450</v>
      </c>
      <c r="E18" s="22">
        <v>16</v>
      </c>
      <c r="F18" s="17">
        <f t="shared" si="1"/>
        <v>466</v>
      </c>
      <c r="H18" s="23">
        <v>16</v>
      </c>
      <c r="I18" s="17">
        <f t="shared" si="2"/>
        <v>356</v>
      </c>
      <c r="K18" s="24">
        <v>16</v>
      </c>
      <c r="L18" s="15">
        <v>17.876594209155524</v>
      </c>
      <c r="N18" s="25">
        <v>17.876594209155524</v>
      </c>
      <c r="O18" s="17">
        <v>356</v>
      </c>
      <c r="Q18" s="135"/>
      <c r="R18" s="133"/>
      <c r="S18" s="133"/>
      <c r="T18" s="133"/>
      <c r="U18" s="133"/>
      <c r="V18" s="133"/>
      <c r="W18" s="133"/>
      <c r="X18" s="133"/>
      <c r="Y18" s="133"/>
      <c r="Z18" s="133"/>
      <c r="AA18" s="133"/>
      <c r="AB18" s="133"/>
      <c r="AC18" s="134"/>
    </row>
    <row r="19" spans="2:29" ht="14.25" customHeight="1" x14ac:dyDescent="0.25">
      <c r="B19" s="21">
        <v>17</v>
      </c>
      <c r="C19" s="15">
        <f t="shared" si="0"/>
        <v>458.74628412503398</v>
      </c>
      <c r="E19" s="22">
        <v>17</v>
      </c>
      <c r="F19" s="17">
        <f t="shared" si="1"/>
        <v>509</v>
      </c>
      <c r="H19" s="23">
        <v>17</v>
      </c>
      <c r="I19" s="17">
        <f t="shared" si="2"/>
        <v>389</v>
      </c>
      <c r="K19" s="24">
        <v>17</v>
      </c>
      <c r="L19" s="15">
        <v>24.083947958577067</v>
      </c>
      <c r="N19" s="25">
        <v>24.083947958577067</v>
      </c>
      <c r="O19" s="17">
        <v>389</v>
      </c>
      <c r="Q19" s="135"/>
      <c r="R19" s="133"/>
      <c r="S19" s="133"/>
      <c r="T19" s="133"/>
      <c r="U19" s="133"/>
      <c r="V19" s="133"/>
      <c r="W19" s="133"/>
      <c r="X19" s="133"/>
      <c r="Y19" s="133"/>
      <c r="Z19" s="133"/>
      <c r="AA19" s="133"/>
      <c r="AB19" s="133"/>
      <c r="AC19" s="134"/>
    </row>
    <row r="20" spans="2:29" ht="14.25" customHeight="1" x14ac:dyDescent="0.25">
      <c r="B20" s="21">
        <v>18</v>
      </c>
      <c r="C20" s="15">
        <f t="shared" si="0"/>
        <v>466.9925001442312</v>
      </c>
      <c r="E20" s="22">
        <v>18</v>
      </c>
      <c r="F20" s="17">
        <f t="shared" si="1"/>
        <v>554</v>
      </c>
      <c r="H20" s="23">
        <v>18</v>
      </c>
      <c r="I20" s="17">
        <f t="shared" si="2"/>
        <v>424</v>
      </c>
      <c r="K20" s="24">
        <v>18</v>
      </c>
      <c r="L20" s="15">
        <v>32.899642452994122</v>
      </c>
      <c r="N20" s="25">
        <v>32.899642452994122</v>
      </c>
      <c r="O20" s="17">
        <v>424</v>
      </c>
      <c r="Q20" s="135"/>
      <c r="R20" s="133"/>
      <c r="S20" s="133"/>
      <c r="T20" s="133"/>
      <c r="U20" s="133"/>
      <c r="V20" s="133"/>
      <c r="W20" s="133"/>
      <c r="X20" s="133"/>
      <c r="Y20" s="133"/>
      <c r="Z20" s="133"/>
      <c r="AA20" s="133"/>
      <c r="AB20" s="133"/>
      <c r="AC20" s="134"/>
    </row>
    <row r="21" spans="2:29" ht="14.25" customHeight="1" x14ac:dyDescent="0.25">
      <c r="B21" s="21">
        <v>19</v>
      </c>
      <c r="C21" s="15">
        <f t="shared" si="0"/>
        <v>474.79275134435852</v>
      </c>
      <c r="E21" s="22">
        <v>19</v>
      </c>
      <c r="F21" s="17">
        <f t="shared" si="1"/>
        <v>601</v>
      </c>
      <c r="H21" s="23">
        <v>19</v>
      </c>
      <c r="I21" s="17">
        <f t="shared" si="2"/>
        <v>461</v>
      </c>
      <c r="K21" s="24">
        <v>19</v>
      </c>
      <c r="L21" s="15">
        <v>45.569606259106287</v>
      </c>
      <c r="N21" s="25">
        <v>45.569606259106287</v>
      </c>
      <c r="O21" s="17">
        <v>461</v>
      </c>
      <c r="Q21" s="135"/>
      <c r="R21" s="133"/>
      <c r="S21" s="133"/>
      <c r="T21" s="133"/>
      <c r="U21" s="133"/>
      <c r="V21" s="133"/>
      <c r="W21" s="133"/>
      <c r="X21" s="133"/>
      <c r="Y21" s="133"/>
      <c r="Z21" s="133"/>
      <c r="AA21" s="133"/>
      <c r="AB21" s="133"/>
      <c r="AC21" s="134"/>
    </row>
    <row r="22" spans="2:29" ht="14.25" customHeight="1" x14ac:dyDescent="0.25">
      <c r="B22" s="26">
        <v>20</v>
      </c>
      <c r="C22" s="27">
        <f t="shared" si="0"/>
        <v>482.19280948873626</v>
      </c>
      <c r="E22" s="28">
        <v>20</v>
      </c>
      <c r="F22" s="29">
        <f t="shared" si="1"/>
        <v>650</v>
      </c>
      <c r="H22" s="30">
        <v>20</v>
      </c>
      <c r="I22" s="29">
        <f t="shared" si="2"/>
        <v>500</v>
      </c>
      <c r="K22" s="31">
        <v>20</v>
      </c>
      <c r="L22" s="27">
        <v>64</v>
      </c>
      <c r="N22" s="32">
        <v>64</v>
      </c>
      <c r="O22" s="29">
        <v>500</v>
      </c>
      <c r="Q22" s="136"/>
      <c r="R22" s="137"/>
      <c r="S22" s="137"/>
      <c r="T22" s="137"/>
      <c r="U22" s="137"/>
      <c r="V22" s="137"/>
      <c r="W22" s="137"/>
      <c r="X22" s="137"/>
      <c r="Y22" s="137"/>
      <c r="Z22" s="137"/>
      <c r="AA22" s="137"/>
      <c r="AB22" s="137"/>
      <c r="AC22" s="138"/>
    </row>
    <row r="23" spans="2:29" ht="14.25" customHeight="1" x14ac:dyDescent="0.25">
      <c r="B23" s="33"/>
      <c r="C23" s="33"/>
      <c r="E23" s="33"/>
      <c r="F23" s="33"/>
      <c r="K23" s="33"/>
      <c r="N23" s="33"/>
      <c r="O23" s="33"/>
    </row>
    <row r="24" spans="2:29" ht="26.25" customHeight="1" x14ac:dyDescent="0.25">
      <c r="B24" s="139" t="str">
        <f>B25&amp;" v. "&amp;C25</f>
        <v>Time per Level v. Skill Point per Level</v>
      </c>
      <c r="C24" s="124"/>
    </row>
    <row r="25" spans="2:29" ht="14.25" customHeight="1" x14ac:dyDescent="0.25">
      <c r="B25" s="34" t="s">
        <v>6</v>
      </c>
      <c r="C25" s="35" t="s">
        <v>7</v>
      </c>
    </row>
    <row r="26" spans="2:29" ht="14.25" customHeight="1" x14ac:dyDescent="0.25">
      <c r="B26" s="36">
        <f t="shared" ref="B26:B45" si="3">2^((C26-$C$3)/100)</f>
        <v>1.0792282365044272</v>
      </c>
      <c r="C26" s="15">
        <f t="array" ref="C26:C45">F3:F22</f>
        <v>61</v>
      </c>
    </row>
    <row r="27" spans="2:29" ht="14.25" customHeight="1" x14ac:dyDescent="0.25">
      <c r="B27" s="37">
        <f t="shared" si="3"/>
        <v>1.1809926614295303</v>
      </c>
      <c r="C27" s="15">
        <v>74</v>
      </c>
    </row>
    <row r="28" spans="2:29" ht="14.25" customHeight="1" x14ac:dyDescent="0.25">
      <c r="B28" s="37">
        <f t="shared" si="3"/>
        <v>1.3103934038583633</v>
      </c>
      <c r="C28" s="15">
        <v>89</v>
      </c>
    </row>
    <row r="29" spans="2:29" ht="14.25" customHeight="1" x14ac:dyDescent="0.25">
      <c r="B29" s="37">
        <f t="shared" si="3"/>
        <v>1.4742692172911012</v>
      </c>
      <c r="C29" s="15">
        <v>106</v>
      </c>
    </row>
    <row r="30" spans="2:29" ht="14.25" customHeight="1" x14ac:dyDescent="0.25">
      <c r="B30" s="37">
        <f t="shared" si="3"/>
        <v>1.681792830507429</v>
      </c>
      <c r="C30" s="15">
        <v>125</v>
      </c>
    </row>
    <row r="31" spans="2:29" ht="14.25" customHeight="1" x14ac:dyDescent="0.25">
      <c r="B31" s="37">
        <f t="shared" si="3"/>
        <v>1.9453098948245708</v>
      </c>
      <c r="C31" s="15">
        <v>146</v>
      </c>
    </row>
    <row r="32" spans="2:29" ht="14.25" customHeight="1" x14ac:dyDescent="0.25">
      <c r="B32" s="37">
        <f t="shared" si="3"/>
        <v>2.2815274317368472</v>
      </c>
      <c r="C32" s="15">
        <v>169</v>
      </c>
    </row>
    <row r="33" spans="2:3" ht="14.25" customHeight="1" x14ac:dyDescent="0.25">
      <c r="B33" s="37">
        <f t="shared" si="3"/>
        <v>2.7132086548953436</v>
      </c>
      <c r="C33" s="15">
        <v>194</v>
      </c>
    </row>
    <row r="34" spans="2:3" ht="14.25" customHeight="1" x14ac:dyDescent="0.25">
      <c r="B34" s="37">
        <f t="shared" si="3"/>
        <v>3.2716082342311243</v>
      </c>
      <c r="C34" s="15">
        <v>221</v>
      </c>
    </row>
    <row r="35" spans="2:3" ht="14.25" customHeight="1" x14ac:dyDescent="0.25">
      <c r="B35" s="37">
        <f t="shared" si="3"/>
        <v>4</v>
      </c>
      <c r="C35" s="15">
        <v>250</v>
      </c>
    </row>
    <row r="36" spans="2:3" ht="14.25" customHeight="1" x14ac:dyDescent="0.25">
      <c r="B36" s="37">
        <f t="shared" si="3"/>
        <v>4.9588307997559467</v>
      </c>
      <c r="C36" s="15">
        <v>281</v>
      </c>
    </row>
    <row r="37" spans="2:3" ht="14.25" customHeight="1" x14ac:dyDescent="0.25">
      <c r="B37" s="37">
        <f t="shared" si="3"/>
        <v>6.2333166372839983</v>
      </c>
      <c r="C37" s="15">
        <v>314</v>
      </c>
    </row>
    <row r="38" spans="2:3" ht="14.25" customHeight="1" x14ac:dyDescent="0.25">
      <c r="B38" s="37">
        <f t="shared" si="3"/>
        <v>7.9447399634962874</v>
      </c>
      <c r="C38" s="15">
        <v>349</v>
      </c>
    </row>
    <row r="39" spans="2:3" ht="14.25" customHeight="1" x14ac:dyDescent="0.25">
      <c r="B39" s="37">
        <f t="shared" si="3"/>
        <v>10.267407180503231</v>
      </c>
      <c r="C39" s="15">
        <v>386</v>
      </c>
    </row>
    <row r="40" spans="2:3" ht="14.25" customHeight="1" x14ac:dyDescent="0.25">
      <c r="B40" s="37">
        <f t="shared" si="3"/>
        <v>13.454342644059432</v>
      </c>
      <c r="C40" s="15">
        <v>425</v>
      </c>
    </row>
    <row r="41" spans="2:3" ht="14.25" customHeight="1" x14ac:dyDescent="0.25">
      <c r="B41" s="37">
        <f t="shared" si="3"/>
        <v>17.876594209155524</v>
      </c>
      <c r="C41" s="15">
        <v>466</v>
      </c>
    </row>
    <row r="42" spans="2:3" ht="14.25" customHeight="1" x14ac:dyDescent="0.25">
      <c r="B42" s="37">
        <f t="shared" si="3"/>
        <v>24.083947958577067</v>
      </c>
      <c r="C42" s="15">
        <v>509</v>
      </c>
    </row>
    <row r="43" spans="2:3" ht="14.25" customHeight="1" x14ac:dyDescent="0.25">
      <c r="B43" s="37">
        <f t="shared" si="3"/>
        <v>32.899642452994122</v>
      </c>
      <c r="C43" s="15">
        <v>554</v>
      </c>
    </row>
    <row r="44" spans="2:3" ht="14.25" customHeight="1" x14ac:dyDescent="0.25">
      <c r="B44" s="37">
        <f t="shared" si="3"/>
        <v>45.569606259106287</v>
      </c>
      <c r="C44" s="15">
        <v>601</v>
      </c>
    </row>
    <row r="45" spans="2:3" ht="14.25" customHeight="1" x14ac:dyDescent="0.25">
      <c r="B45" s="38">
        <f t="shared" si="3"/>
        <v>64</v>
      </c>
      <c r="C45" s="27">
        <v>650</v>
      </c>
    </row>
    <row r="46" spans="2:3" ht="14.25" customHeight="1" x14ac:dyDescent="0.25">
      <c r="B46" s="33"/>
      <c r="C46" s="33"/>
    </row>
    <row r="47" spans="2:3" ht="14.25" customHeight="1" x14ac:dyDescent="0.25">
      <c r="B47" s="33"/>
      <c r="C47" s="33"/>
    </row>
    <row r="48" spans="2:3" ht="14.25" customHeight="1" x14ac:dyDescent="0.25">
      <c r="B48" s="33"/>
      <c r="C48" s="33"/>
    </row>
    <row r="49" spans="2:3" ht="14.25" customHeight="1" x14ac:dyDescent="0.25">
      <c r="B49" s="33"/>
      <c r="C49" s="33"/>
    </row>
    <row r="50" spans="2:3" ht="14.25" customHeight="1" x14ac:dyDescent="0.25">
      <c r="B50" s="33"/>
      <c r="C50" s="33"/>
    </row>
    <row r="51" spans="2:3" ht="14.25" customHeight="1" x14ac:dyDescent="0.25">
      <c r="B51" s="33"/>
      <c r="C51" s="33"/>
    </row>
    <row r="52" spans="2:3" ht="14.25" customHeight="1" x14ac:dyDescent="0.25">
      <c r="B52" s="33"/>
      <c r="C52" s="33"/>
    </row>
    <row r="53" spans="2:3" ht="14.25" customHeight="1" x14ac:dyDescent="0.25">
      <c r="B53" s="33"/>
      <c r="C53" s="33"/>
    </row>
    <row r="54" spans="2:3" ht="14.25" customHeight="1" x14ac:dyDescent="0.25">
      <c r="B54" s="33"/>
      <c r="C54" s="33"/>
    </row>
    <row r="55" spans="2:3" ht="14.25" customHeight="1" x14ac:dyDescent="0.25">
      <c r="B55" s="33"/>
      <c r="C55" s="33"/>
    </row>
    <row r="56" spans="2:3" ht="14.25" customHeight="1" x14ac:dyDescent="0.25">
      <c r="B56" s="33"/>
      <c r="C56" s="33"/>
    </row>
    <row r="57" spans="2:3" ht="14.25" customHeight="1" x14ac:dyDescent="0.25">
      <c r="B57" s="33"/>
      <c r="C57" s="33"/>
    </row>
    <row r="58" spans="2:3" ht="14.25" customHeight="1" x14ac:dyDescent="0.25">
      <c r="B58" s="33"/>
      <c r="C58" s="33"/>
    </row>
    <row r="59" spans="2:3" ht="14.25" customHeight="1" x14ac:dyDescent="0.25">
      <c r="B59" s="33"/>
      <c r="C59" s="33"/>
    </row>
    <row r="60" spans="2:3" ht="14.25" customHeight="1" x14ac:dyDescent="0.25">
      <c r="B60" s="33"/>
      <c r="C60" s="33"/>
    </row>
    <row r="61" spans="2:3" ht="14.25" customHeight="1" x14ac:dyDescent="0.25">
      <c r="B61" s="33"/>
      <c r="C61" s="33"/>
    </row>
    <row r="62" spans="2:3" ht="14.25" customHeight="1" x14ac:dyDescent="0.25">
      <c r="B62" s="33"/>
      <c r="C62" s="33"/>
    </row>
    <row r="63" spans="2:3" ht="14.25" customHeight="1" x14ac:dyDescent="0.25">
      <c r="B63" s="33"/>
      <c r="C63" s="33"/>
    </row>
    <row r="64" spans="2:3" ht="14.25" customHeight="1" x14ac:dyDescent="0.25">
      <c r="B64" s="33"/>
      <c r="C64" s="33"/>
    </row>
    <row r="65" spans="2:3" ht="14.25" customHeight="1" x14ac:dyDescent="0.25">
      <c r="B65" s="33"/>
      <c r="C65" s="33"/>
    </row>
    <row r="66" spans="2:3" ht="14.25" customHeight="1" x14ac:dyDescent="0.25">
      <c r="B66" s="33"/>
      <c r="C66" s="33"/>
    </row>
    <row r="67" spans="2:3" ht="14.25" customHeight="1" x14ac:dyDescent="0.25">
      <c r="B67" s="33"/>
      <c r="C67" s="33"/>
    </row>
    <row r="68" spans="2:3" ht="14.25" customHeight="1" x14ac:dyDescent="0.25">
      <c r="B68" s="33"/>
      <c r="C68" s="33"/>
    </row>
    <row r="69" spans="2:3" ht="14.25" customHeight="1" x14ac:dyDescent="0.25">
      <c r="B69" s="33"/>
      <c r="C69" s="33"/>
    </row>
    <row r="70" spans="2:3" ht="14.25" customHeight="1" x14ac:dyDescent="0.25">
      <c r="B70" s="33"/>
      <c r="C70" s="33"/>
    </row>
    <row r="71" spans="2:3" ht="14.25" customHeight="1" x14ac:dyDescent="0.25">
      <c r="B71" s="33"/>
      <c r="C71" s="33"/>
    </row>
    <row r="72" spans="2:3" ht="14.25" customHeight="1" x14ac:dyDescent="0.25">
      <c r="B72" s="33"/>
      <c r="C72" s="33"/>
    </row>
    <row r="73" spans="2:3" ht="14.25" customHeight="1" x14ac:dyDescent="0.25">
      <c r="B73" s="33"/>
      <c r="C73" s="33"/>
    </row>
    <row r="74" spans="2:3" ht="14.25" customHeight="1" x14ac:dyDescent="0.25">
      <c r="B74" s="33"/>
      <c r="C74" s="33"/>
    </row>
    <row r="75" spans="2:3" ht="14.25" customHeight="1" x14ac:dyDescent="0.25">
      <c r="B75" s="33"/>
      <c r="C75" s="33"/>
    </row>
    <row r="76" spans="2:3" ht="14.25" customHeight="1" x14ac:dyDescent="0.25">
      <c r="B76" s="33"/>
      <c r="C76" s="33"/>
    </row>
    <row r="77" spans="2:3" ht="14.25" customHeight="1" x14ac:dyDescent="0.25">
      <c r="B77" s="33"/>
      <c r="C77" s="33"/>
    </row>
    <row r="78" spans="2:3" ht="14.25" customHeight="1" x14ac:dyDescent="0.25">
      <c r="B78" s="33"/>
      <c r="C78" s="33"/>
    </row>
    <row r="79" spans="2:3" ht="14.25" customHeight="1" x14ac:dyDescent="0.25">
      <c r="B79" s="33"/>
      <c r="C79" s="33"/>
    </row>
    <row r="80" spans="2:3" ht="14.25" customHeight="1" x14ac:dyDescent="0.25">
      <c r="B80" s="33"/>
      <c r="C80" s="33"/>
    </row>
    <row r="81" spans="2:3" ht="14.25" customHeight="1" x14ac:dyDescent="0.25">
      <c r="B81" s="33"/>
      <c r="C81" s="33"/>
    </row>
    <row r="82" spans="2:3" ht="14.25" customHeight="1" x14ac:dyDescent="0.25">
      <c r="B82" s="33"/>
      <c r="C82" s="33"/>
    </row>
    <row r="83" spans="2:3" ht="14.25" customHeight="1" x14ac:dyDescent="0.25">
      <c r="B83" s="33"/>
      <c r="C83" s="33"/>
    </row>
    <row r="84" spans="2:3" ht="14.25" customHeight="1" x14ac:dyDescent="0.25">
      <c r="B84" s="33"/>
      <c r="C84" s="33"/>
    </row>
    <row r="85" spans="2:3" ht="14.25" customHeight="1" x14ac:dyDescent="0.25">
      <c r="B85" s="33"/>
      <c r="C85" s="33"/>
    </row>
    <row r="86" spans="2:3" ht="14.25" customHeight="1" x14ac:dyDescent="0.25">
      <c r="B86" s="33"/>
      <c r="C86" s="33"/>
    </row>
    <row r="87" spans="2:3" ht="14.25" customHeight="1" x14ac:dyDescent="0.25">
      <c r="B87" s="33"/>
      <c r="C87" s="33"/>
    </row>
    <row r="88" spans="2:3" ht="14.25" customHeight="1" x14ac:dyDescent="0.25">
      <c r="B88" s="33"/>
      <c r="C88" s="33"/>
    </row>
    <row r="89" spans="2:3" ht="14.25" customHeight="1" x14ac:dyDescent="0.25">
      <c r="B89" s="33"/>
      <c r="C89" s="33"/>
    </row>
    <row r="90" spans="2:3" ht="14.25" customHeight="1" x14ac:dyDescent="0.25">
      <c r="B90" s="33"/>
      <c r="C90" s="33"/>
    </row>
    <row r="91" spans="2:3" ht="14.25" customHeight="1" x14ac:dyDescent="0.25">
      <c r="B91" s="33"/>
      <c r="C91" s="33"/>
    </row>
    <row r="92" spans="2:3" ht="14.25" customHeight="1" x14ac:dyDescent="0.25">
      <c r="B92" s="33"/>
      <c r="C92" s="33"/>
    </row>
    <row r="93" spans="2:3" ht="14.25" customHeight="1" x14ac:dyDescent="0.25">
      <c r="B93" s="33"/>
      <c r="C93" s="33"/>
    </row>
    <row r="94" spans="2:3" ht="14.25" customHeight="1" x14ac:dyDescent="0.25">
      <c r="B94" s="33"/>
      <c r="C94" s="33"/>
    </row>
    <row r="95" spans="2:3" ht="14.25" customHeight="1" x14ac:dyDescent="0.25">
      <c r="B95" s="33"/>
      <c r="C95" s="33"/>
    </row>
    <row r="96" spans="2:3" ht="14.25" customHeight="1" x14ac:dyDescent="0.25">
      <c r="B96" s="33"/>
      <c r="C96" s="33"/>
    </row>
    <row r="97" spans="2:3" ht="14.25" customHeight="1" x14ac:dyDescent="0.25">
      <c r="B97" s="33"/>
      <c r="C97" s="33"/>
    </row>
    <row r="98" spans="2:3" ht="14.25" customHeight="1" x14ac:dyDescent="0.25">
      <c r="B98" s="33"/>
      <c r="C98" s="33"/>
    </row>
    <row r="99" spans="2:3" ht="14.25" customHeight="1" x14ac:dyDescent="0.25">
      <c r="B99" s="33"/>
      <c r="C99" s="33"/>
    </row>
    <row r="100" spans="2:3" ht="14.25" customHeight="1" x14ac:dyDescent="0.25">
      <c r="B100" s="33"/>
      <c r="C100" s="33"/>
    </row>
    <row r="101" spans="2:3" ht="14.25" customHeight="1" x14ac:dyDescent="0.25">
      <c r="B101" s="33"/>
      <c r="C101" s="33"/>
    </row>
    <row r="102" spans="2:3" ht="14.25" customHeight="1" x14ac:dyDescent="0.25">
      <c r="B102" s="33"/>
      <c r="C102" s="33"/>
    </row>
    <row r="103" spans="2:3" ht="14.25" customHeight="1" x14ac:dyDescent="0.25">
      <c r="B103" s="33"/>
      <c r="C103" s="33"/>
    </row>
    <row r="104" spans="2:3" ht="14.25" customHeight="1" x14ac:dyDescent="0.25">
      <c r="B104" s="33"/>
      <c r="C104" s="33"/>
    </row>
    <row r="105" spans="2:3" ht="14.25" customHeight="1" x14ac:dyDescent="0.25">
      <c r="B105" s="33"/>
      <c r="C105" s="33"/>
    </row>
    <row r="106" spans="2:3" ht="14.25" customHeight="1" x14ac:dyDescent="0.25">
      <c r="B106" s="33"/>
      <c r="C106" s="33"/>
    </row>
    <row r="107" spans="2:3" ht="14.25" customHeight="1" x14ac:dyDescent="0.25">
      <c r="B107" s="33"/>
      <c r="C107" s="33"/>
    </row>
    <row r="108" spans="2:3" ht="14.25" customHeight="1" x14ac:dyDescent="0.25">
      <c r="B108" s="33"/>
      <c r="C108" s="33"/>
    </row>
    <row r="109" spans="2:3" ht="14.25" customHeight="1" x14ac:dyDescent="0.25">
      <c r="B109" s="33"/>
      <c r="C109" s="33"/>
    </row>
    <row r="110" spans="2:3" ht="14.25" customHeight="1" x14ac:dyDescent="0.25">
      <c r="B110" s="33"/>
      <c r="C110" s="33"/>
    </row>
    <row r="111" spans="2:3" ht="14.25" customHeight="1" x14ac:dyDescent="0.25">
      <c r="B111" s="33"/>
      <c r="C111" s="33"/>
    </row>
    <row r="112" spans="2:3" ht="14.25" customHeight="1" x14ac:dyDescent="0.25">
      <c r="B112" s="33"/>
      <c r="C112" s="33"/>
    </row>
    <row r="113" spans="2:3" ht="14.25" customHeight="1" x14ac:dyDescent="0.25">
      <c r="B113" s="33"/>
      <c r="C113" s="33"/>
    </row>
    <row r="114" spans="2:3" ht="14.25" customHeight="1" x14ac:dyDescent="0.25">
      <c r="B114" s="33"/>
      <c r="C114" s="33"/>
    </row>
    <row r="115" spans="2:3" ht="14.25" customHeight="1" x14ac:dyDescent="0.25">
      <c r="B115" s="33"/>
      <c r="C115" s="33"/>
    </row>
    <row r="116" spans="2:3" ht="14.25" customHeight="1" x14ac:dyDescent="0.25">
      <c r="B116" s="33"/>
      <c r="C116" s="33"/>
    </row>
    <row r="117" spans="2:3" ht="14.25" customHeight="1" x14ac:dyDescent="0.25">
      <c r="B117" s="33"/>
      <c r="C117" s="33"/>
    </row>
    <row r="118" spans="2:3" ht="14.25" customHeight="1" x14ac:dyDescent="0.25">
      <c r="B118" s="33"/>
      <c r="C118" s="33"/>
    </row>
    <row r="119" spans="2:3" ht="14.25" customHeight="1" x14ac:dyDescent="0.25">
      <c r="B119" s="33"/>
      <c r="C119" s="33"/>
    </row>
    <row r="120" spans="2:3" ht="14.25" customHeight="1" x14ac:dyDescent="0.25">
      <c r="B120" s="33"/>
      <c r="C120" s="33"/>
    </row>
    <row r="121" spans="2:3" ht="14.25" customHeight="1" x14ac:dyDescent="0.25">
      <c r="B121" s="33"/>
      <c r="C121" s="33"/>
    </row>
    <row r="122" spans="2:3" ht="14.25" customHeight="1" x14ac:dyDescent="0.25">
      <c r="B122" s="33"/>
      <c r="C122" s="33"/>
    </row>
    <row r="123" spans="2:3" ht="14.25" customHeight="1" x14ac:dyDescent="0.25">
      <c r="B123" s="33"/>
      <c r="C123" s="33"/>
    </row>
    <row r="124" spans="2:3" ht="14.25" customHeight="1" x14ac:dyDescent="0.25">
      <c r="B124" s="33"/>
      <c r="C124" s="33"/>
    </row>
    <row r="125" spans="2:3" ht="14.25" customHeight="1" x14ac:dyDescent="0.25">
      <c r="B125" s="33"/>
      <c r="C125" s="33"/>
    </row>
    <row r="126" spans="2:3" ht="14.25" customHeight="1" x14ac:dyDescent="0.25">
      <c r="B126" s="33"/>
      <c r="C126" s="33"/>
    </row>
    <row r="127" spans="2:3" ht="14.25" customHeight="1" x14ac:dyDescent="0.25">
      <c r="B127" s="33"/>
      <c r="C127" s="33"/>
    </row>
    <row r="128" spans="2:3" ht="14.25" customHeight="1" x14ac:dyDescent="0.25">
      <c r="B128" s="33"/>
      <c r="C128" s="33"/>
    </row>
    <row r="129" spans="2:3" ht="14.25" customHeight="1" x14ac:dyDescent="0.25">
      <c r="B129" s="33"/>
      <c r="C129" s="33"/>
    </row>
    <row r="130" spans="2:3" ht="14.25" customHeight="1" x14ac:dyDescent="0.25">
      <c r="B130" s="33"/>
      <c r="C130" s="33"/>
    </row>
    <row r="131" spans="2:3" ht="14.25" customHeight="1" x14ac:dyDescent="0.25">
      <c r="B131" s="33"/>
      <c r="C131" s="33"/>
    </row>
    <row r="132" spans="2:3" ht="14.25" customHeight="1" x14ac:dyDescent="0.25">
      <c r="B132" s="33"/>
      <c r="C132" s="33"/>
    </row>
    <row r="133" spans="2:3" ht="14.25" customHeight="1" x14ac:dyDescent="0.25">
      <c r="B133" s="33"/>
      <c r="C133" s="33"/>
    </row>
    <row r="134" spans="2:3" ht="14.25" customHeight="1" x14ac:dyDescent="0.25">
      <c r="B134" s="33"/>
      <c r="C134" s="33"/>
    </row>
    <row r="135" spans="2:3" ht="14.25" customHeight="1" x14ac:dyDescent="0.25">
      <c r="B135" s="33"/>
      <c r="C135" s="33"/>
    </row>
    <row r="136" spans="2:3" ht="14.25" customHeight="1" x14ac:dyDescent="0.25">
      <c r="B136" s="33"/>
      <c r="C136" s="33"/>
    </row>
    <row r="137" spans="2:3" ht="14.25" customHeight="1" x14ac:dyDescent="0.25">
      <c r="B137" s="33"/>
      <c r="C137" s="33"/>
    </row>
    <row r="138" spans="2:3" ht="14.25" customHeight="1" x14ac:dyDescent="0.25">
      <c r="B138" s="33"/>
      <c r="C138" s="33"/>
    </row>
    <row r="139" spans="2:3" ht="14.25" customHeight="1" x14ac:dyDescent="0.25">
      <c r="B139" s="33"/>
      <c r="C139" s="33"/>
    </row>
    <row r="140" spans="2:3" ht="14.25" customHeight="1" x14ac:dyDescent="0.25">
      <c r="B140" s="33"/>
      <c r="C140" s="33"/>
    </row>
    <row r="141" spans="2:3" ht="14.25" customHeight="1" x14ac:dyDescent="0.25">
      <c r="B141" s="33"/>
      <c r="C141" s="33"/>
    </row>
    <row r="142" spans="2:3" ht="14.25" customHeight="1" x14ac:dyDescent="0.25">
      <c r="B142" s="33"/>
      <c r="C142" s="33"/>
    </row>
    <row r="143" spans="2:3" ht="14.25" customHeight="1" x14ac:dyDescent="0.25">
      <c r="B143" s="33"/>
      <c r="C143" s="33"/>
    </row>
    <row r="144" spans="2:3" ht="14.25" customHeight="1" x14ac:dyDescent="0.25">
      <c r="B144" s="33"/>
      <c r="C144" s="33"/>
    </row>
    <row r="145" spans="2:3" ht="14.25" customHeight="1" x14ac:dyDescent="0.25">
      <c r="B145" s="33"/>
      <c r="C145" s="33"/>
    </row>
    <row r="146" spans="2:3" ht="14.25" customHeight="1" x14ac:dyDescent="0.25">
      <c r="B146" s="33"/>
      <c r="C146" s="33"/>
    </row>
    <row r="147" spans="2:3" ht="14.25" customHeight="1" x14ac:dyDescent="0.25">
      <c r="B147" s="33"/>
      <c r="C147" s="33"/>
    </row>
    <row r="148" spans="2:3" ht="14.25" customHeight="1" x14ac:dyDescent="0.25">
      <c r="B148" s="33"/>
      <c r="C148" s="33"/>
    </row>
    <row r="149" spans="2:3" ht="14.25" customHeight="1" x14ac:dyDescent="0.25">
      <c r="B149" s="33"/>
      <c r="C149" s="33"/>
    </row>
    <row r="150" spans="2:3" ht="14.25" customHeight="1" x14ac:dyDescent="0.25">
      <c r="B150" s="33"/>
      <c r="C150" s="33"/>
    </row>
    <row r="151" spans="2:3" ht="14.25" customHeight="1" x14ac:dyDescent="0.25">
      <c r="B151" s="33"/>
      <c r="C151" s="33"/>
    </row>
    <row r="152" spans="2:3" ht="14.25" customHeight="1" x14ac:dyDescent="0.25">
      <c r="B152" s="33"/>
      <c r="C152" s="33"/>
    </row>
    <row r="153" spans="2:3" ht="14.25" customHeight="1" x14ac:dyDescent="0.25">
      <c r="B153" s="33"/>
      <c r="C153" s="33"/>
    </row>
    <row r="154" spans="2:3" ht="14.25" customHeight="1" x14ac:dyDescent="0.25">
      <c r="B154" s="33"/>
      <c r="C154" s="33"/>
    </row>
    <row r="155" spans="2:3" ht="14.25" customHeight="1" x14ac:dyDescent="0.25">
      <c r="B155" s="33"/>
      <c r="C155" s="33"/>
    </row>
    <row r="156" spans="2:3" ht="14.25" customHeight="1" x14ac:dyDescent="0.25">
      <c r="B156" s="33"/>
      <c r="C156" s="33"/>
    </row>
    <row r="157" spans="2:3" ht="14.25" customHeight="1" x14ac:dyDescent="0.25">
      <c r="B157" s="33"/>
      <c r="C157" s="33"/>
    </row>
    <row r="158" spans="2:3" ht="14.25" customHeight="1" x14ac:dyDescent="0.25">
      <c r="B158" s="33"/>
      <c r="C158" s="33"/>
    </row>
    <row r="159" spans="2:3" ht="14.25" customHeight="1" x14ac:dyDescent="0.25">
      <c r="B159" s="33"/>
      <c r="C159" s="33"/>
    </row>
    <row r="160" spans="2:3" ht="14.25" customHeight="1" x14ac:dyDescent="0.25">
      <c r="B160" s="33"/>
      <c r="C160" s="33"/>
    </row>
    <row r="161" spans="2:3" ht="14.25" customHeight="1" x14ac:dyDescent="0.25">
      <c r="B161" s="33"/>
      <c r="C161" s="33"/>
    </row>
    <row r="162" spans="2:3" ht="14.25" customHeight="1" x14ac:dyDescent="0.25">
      <c r="B162" s="33"/>
      <c r="C162" s="33"/>
    </row>
    <row r="163" spans="2:3" ht="14.25" customHeight="1" x14ac:dyDescent="0.25">
      <c r="B163" s="33"/>
      <c r="C163" s="33"/>
    </row>
    <row r="164" spans="2:3" ht="14.25" customHeight="1" x14ac:dyDescent="0.25">
      <c r="B164" s="33"/>
      <c r="C164" s="33"/>
    </row>
    <row r="165" spans="2:3" ht="14.25" customHeight="1" x14ac:dyDescent="0.25">
      <c r="B165" s="33"/>
      <c r="C165" s="33"/>
    </row>
    <row r="166" spans="2:3" ht="14.25" customHeight="1" x14ac:dyDescent="0.25">
      <c r="B166" s="33"/>
      <c r="C166" s="33"/>
    </row>
    <row r="167" spans="2:3" ht="14.25" customHeight="1" x14ac:dyDescent="0.25">
      <c r="B167" s="33"/>
      <c r="C167" s="33"/>
    </row>
    <row r="168" spans="2:3" ht="14.25" customHeight="1" x14ac:dyDescent="0.25">
      <c r="B168" s="33"/>
      <c r="C168" s="33"/>
    </row>
    <row r="169" spans="2:3" ht="14.25" customHeight="1" x14ac:dyDescent="0.25">
      <c r="B169" s="33"/>
      <c r="C169" s="33"/>
    </row>
    <row r="170" spans="2:3" ht="14.25" customHeight="1" x14ac:dyDescent="0.25">
      <c r="B170" s="33"/>
      <c r="C170" s="33"/>
    </row>
    <row r="171" spans="2:3" ht="14.25" customHeight="1" x14ac:dyDescent="0.25">
      <c r="B171" s="33"/>
      <c r="C171" s="33"/>
    </row>
    <row r="172" spans="2:3" ht="14.25" customHeight="1" x14ac:dyDescent="0.25">
      <c r="B172" s="33"/>
      <c r="C172" s="33"/>
    </row>
    <row r="173" spans="2:3" ht="14.25" customHeight="1" x14ac:dyDescent="0.25">
      <c r="B173" s="33"/>
      <c r="C173" s="33"/>
    </row>
    <row r="174" spans="2:3" ht="14.25" customHeight="1" x14ac:dyDescent="0.25">
      <c r="B174" s="33"/>
      <c r="C174" s="33"/>
    </row>
    <row r="175" spans="2:3" ht="14.25" customHeight="1" x14ac:dyDescent="0.25">
      <c r="B175" s="33"/>
      <c r="C175" s="33"/>
    </row>
    <row r="176" spans="2:3" ht="14.25" customHeight="1" x14ac:dyDescent="0.25">
      <c r="B176" s="33"/>
      <c r="C176" s="33"/>
    </row>
    <row r="177" spans="2:3" ht="14.25" customHeight="1" x14ac:dyDescent="0.25">
      <c r="B177" s="33"/>
      <c r="C177" s="33"/>
    </row>
    <row r="178" spans="2:3" ht="14.25" customHeight="1" x14ac:dyDescent="0.25">
      <c r="B178" s="33"/>
      <c r="C178" s="33"/>
    </row>
    <row r="179" spans="2:3" ht="14.25" customHeight="1" x14ac:dyDescent="0.25">
      <c r="B179" s="33"/>
      <c r="C179" s="33"/>
    </row>
    <row r="180" spans="2:3" ht="14.25" customHeight="1" x14ac:dyDescent="0.25">
      <c r="B180" s="33"/>
      <c r="C180" s="33"/>
    </row>
    <row r="181" spans="2:3" ht="14.25" customHeight="1" x14ac:dyDescent="0.25">
      <c r="B181" s="33"/>
      <c r="C181" s="33"/>
    </row>
    <row r="182" spans="2:3" ht="14.25" customHeight="1" x14ac:dyDescent="0.25">
      <c r="B182" s="33"/>
      <c r="C182" s="33"/>
    </row>
    <row r="183" spans="2:3" ht="14.25" customHeight="1" x14ac:dyDescent="0.25">
      <c r="B183" s="33"/>
      <c r="C183" s="33"/>
    </row>
    <row r="184" spans="2:3" ht="14.25" customHeight="1" x14ac:dyDescent="0.25">
      <c r="B184" s="33"/>
      <c r="C184" s="33"/>
    </row>
    <row r="185" spans="2:3" ht="14.25" customHeight="1" x14ac:dyDescent="0.25">
      <c r="B185" s="33"/>
      <c r="C185" s="33"/>
    </row>
    <row r="186" spans="2:3" ht="14.25" customHeight="1" x14ac:dyDescent="0.25">
      <c r="B186" s="33"/>
      <c r="C186" s="33"/>
    </row>
    <row r="187" spans="2:3" ht="14.25" customHeight="1" x14ac:dyDescent="0.25">
      <c r="B187" s="33"/>
      <c r="C187" s="33"/>
    </row>
    <row r="188" spans="2:3" ht="14.25" customHeight="1" x14ac:dyDescent="0.25">
      <c r="B188" s="33"/>
      <c r="C188" s="33"/>
    </row>
    <row r="189" spans="2:3" ht="14.25" customHeight="1" x14ac:dyDescent="0.25">
      <c r="B189" s="33"/>
      <c r="C189" s="33"/>
    </row>
    <row r="190" spans="2:3" ht="14.25" customHeight="1" x14ac:dyDescent="0.25">
      <c r="B190" s="33"/>
      <c r="C190" s="33"/>
    </row>
    <row r="191" spans="2:3" ht="14.25" customHeight="1" x14ac:dyDescent="0.25">
      <c r="B191" s="33"/>
      <c r="C191" s="33"/>
    </row>
    <row r="192" spans="2:3" ht="14.25" customHeight="1" x14ac:dyDescent="0.25">
      <c r="B192" s="33"/>
      <c r="C192" s="33"/>
    </row>
    <row r="193" spans="2:3" ht="14.25" customHeight="1" x14ac:dyDescent="0.25">
      <c r="B193" s="33"/>
      <c r="C193" s="33"/>
    </row>
    <row r="194" spans="2:3" ht="14.25" customHeight="1" x14ac:dyDescent="0.25">
      <c r="B194" s="33"/>
      <c r="C194" s="33"/>
    </row>
    <row r="195" spans="2:3" ht="14.25" customHeight="1" x14ac:dyDescent="0.25">
      <c r="B195" s="33"/>
      <c r="C195" s="33"/>
    </row>
    <row r="196" spans="2:3" ht="14.25" customHeight="1" x14ac:dyDescent="0.25">
      <c r="B196" s="33"/>
      <c r="C196" s="33"/>
    </row>
    <row r="197" spans="2:3" ht="14.25" customHeight="1" x14ac:dyDescent="0.25">
      <c r="B197" s="33"/>
      <c r="C197" s="33"/>
    </row>
    <row r="198" spans="2:3" ht="14.25" customHeight="1" x14ac:dyDescent="0.25">
      <c r="B198" s="33"/>
      <c r="C198" s="33"/>
    </row>
    <row r="199" spans="2:3" ht="14.25" customHeight="1" x14ac:dyDescent="0.25">
      <c r="B199" s="33"/>
      <c r="C199" s="33"/>
    </row>
    <row r="200" spans="2:3" ht="14.25" customHeight="1" x14ac:dyDescent="0.25">
      <c r="B200" s="33"/>
      <c r="C200" s="33"/>
    </row>
    <row r="201" spans="2:3" ht="14.25" customHeight="1" x14ac:dyDescent="0.25">
      <c r="B201" s="33"/>
      <c r="C201" s="33"/>
    </row>
    <row r="202" spans="2:3" ht="14.25" customHeight="1" x14ac:dyDescent="0.25">
      <c r="B202" s="33"/>
      <c r="C202" s="33"/>
    </row>
    <row r="203" spans="2:3" ht="14.25" customHeight="1" x14ac:dyDescent="0.25">
      <c r="B203" s="33"/>
      <c r="C203" s="33"/>
    </row>
    <row r="204" spans="2:3" ht="14.25" customHeight="1" x14ac:dyDescent="0.25">
      <c r="B204" s="33"/>
      <c r="C204" s="33"/>
    </row>
    <row r="205" spans="2:3" ht="14.25" customHeight="1" x14ac:dyDescent="0.25">
      <c r="B205" s="33"/>
      <c r="C205" s="33"/>
    </row>
    <row r="206" spans="2:3" ht="14.25" customHeight="1" x14ac:dyDescent="0.25">
      <c r="B206" s="33"/>
      <c r="C206" s="33"/>
    </row>
    <row r="207" spans="2:3" ht="14.25" customHeight="1" x14ac:dyDescent="0.25">
      <c r="B207" s="33"/>
      <c r="C207" s="33"/>
    </row>
    <row r="208" spans="2:3" ht="14.25" customHeight="1" x14ac:dyDescent="0.25">
      <c r="B208" s="33"/>
      <c r="C208" s="33"/>
    </row>
    <row r="209" spans="2:3" ht="14.25" customHeight="1" x14ac:dyDescent="0.25">
      <c r="B209" s="33"/>
      <c r="C209" s="33"/>
    </row>
    <row r="210" spans="2:3" ht="14.25" customHeight="1" x14ac:dyDescent="0.25">
      <c r="B210" s="33"/>
      <c r="C210" s="33"/>
    </row>
    <row r="211" spans="2:3" ht="14.25" customHeight="1" x14ac:dyDescent="0.25">
      <c r="B211" s="33"/>
      <c r="C211" s="33"/>
    </row>
    <row r="212" spans="2:3" ht="14.25" customHeight="1" x14ac:dyDescent="0.25">
      <c r="B212" s="33"/>
      <c r="C212" s="33"/>
    </row>
    <row r="213" spans="2:3" ht="14.25" customHeight="1" x14ac:dyDescent="0.25">
      <c r="B213" s="33"/>
      <c r="C213" s="33"/>
    </row>
    <row r="214" spans="2:3" ht="14.25" customHeight="1" x14ac:dyDescent="0.25">
      <c r="B214" s="33"/>
      <c r="C214" s="33"/>
    </row>
    <row r="215" spans="2:3" ht="14.25" customHeight="1" x14ac:dyDescent="0.25">
      <c r="B215" s="33"/>
      <c r="C215" s="33"/>
    </row>
    <row r="216" spans="2:3" ht="14.25" customHeight="1" x14ac:dyDescent="0.25">
      <c r="B216" s="33"/>
      <c r="C216" s="33"/>
    </row>
    <row r="217" spans="2:3" ht="14.25" customHeight="1" x14ac:dyDescent="0.25">
      <c r="B217" s="33"/>
      <c r="C217" s="33"/>
    </row>
    <row r="218" spans="2:3" ht="14.25" customHeight="1" x14ac:dyDescent="0.25">
      <c r="B218" s="33"/>
      <c r="C218" s="33"/>
    </row>
    <row r="219" spans="2:3" ht="14.25" customHeight="1" x14ac:dyDescent="0.25">
      <c r="B219" s="33"/>
      <c r="C219" s="33"/>
    </row>
    <row r="220" spans="2:3" ht="14.25" customHeight="1" x14ac:dyDescent="0.25">
      <c r="B220" s="33"/>
      <c r="C220" s="33"/>
    </row>
    <row r="221" spans="2:3" ht="14.25" customHeight="1" x14ac:dyDescent="0.25">
      <c r="B221" s="33"/>
      <c r="C221" s="33"/>
    </row>
    <row r="222" spans="2:3" ht="14.25" customHeight="1" x14ac:dyDescent="0.25">
      <c r="B222" s="33"/>
      <c r="C222" s="33"/>
    </row>
    <row r="223" spans="2:3" ht="14.25" customHeight="1" x14ac:dyDescent="0.25">
      <c r="B223" s="33"/>
      <c r="C223" s="33"/>
    </row>
    <row r="224" spans="2:3" ht="14.25" customHeight="1" x14ac:dyDescent="0.25">
      <c r="B224" s="33"/>
      <c r="C224" s="33"/>
    </row>
    <row r="225" spans="2:3" ht="14.25" customHeight="1" x14ac:dyDescent="0.25">
      <c r="B225" s="33"/>
      <c r="C225" s="33"/>
    </row>
    <row r="226" spans="2:3" ht="14.25" customHeight="1" x14ac:dyDescent="0.25">
      <c r="B226" s="33"/>
      <c r="C226" s="33"/>
    </row>
    <row r="227" spans="2:3" ht="14.25" customHeight="1" x14ac:dyDescent="0.25">
      <c r="B227" s="33"/>
      <c r="C227" s="33"/>
    </row>
    <row r="228" spans="2:3" ht="14.25" customHeight="1" x14ac:dyDescent="0.25">
      <c r="B228" s="33"/>
      <c r="C228" s="33"/>
    </row>
    <row r="229" spans="2:3" ht="14.25" customHeight="1" x14ac:dyDescent="0.25">
      <c r="B229" s="33"/>
      <c r="C229" s="33"/>
    </row>
    <row r="230" spans="2:3" ht="14.25" customHeight="1" x14ac:dyDescent="0.25">
      <c r="B230" s="33"/>
      <c r="C230" s="33"/>
    </row>
    <row r="231" spans="2:3" ht="14.25" customHeight="1" x14ac:dyDescent="0.25">
      <c r="B231" s="33"/>
      <c r="C231" s="33"/>
    </row>
    <row r="232" spans="2:3" ht="14.25" customHeight="1" x14ac:dyDescent="0.25">
      <c r="B232" s="33"/>
      <c r="C232" s="33"/>
    </row>
    <row r="233" spans="2:3" ht="14.25" customHeight="1" x14ac:dyDescent="0.25">
      <c r="B233" s="33"/>
      <c r="C233" s="33"/>
    </row>
    <row r="234" spans="2:3" ht="14.25" customHeight="1" x14ac:dyDescent="0.25">
      <c r="B234" s="33"/>
      <c r="C234" s="33"/>
    </row>
    <row r="235" spans="2:3" ht="14.25" customHeight="1" x14ac:dyDescent="0.25">
      <c r="B235" s="33"/>
      <c r="C235" s="33"/>
    </row>
    <row r="236" spans="2:3" ht="14.25" customHeight="1" x14ac:dyDescent="0.25">
      <c r="B236" s="33"/>
      <c r="C236" s="33"/>
    </row>
    <row r="237" spans="2:3" ht="14.25" customHeight="1" x14ac:dyDescent="0.25">
      <c r="B237" s="33"/>
      <c r="C237" s="33"/>
    </row>
    <row r="238" spans="2:3" ht="14.25" customHeight="1" x14ac:dyDescent="0.25">
      <c r="B238" s="33"/>
      <c r="C238" s="33"/>
    </row>
    <row r="239" spans="2:3" ht="14.25" customHeight="1" x14ac:dyDescent="0.25">
      <c r="B239" s="33"/>
      <c r="C239" s="33"/>
    </row>
    <row r="240" spans="2:3" ht="14.25" customHeight="1" x14ac:dyDescent="0.25">
      <c r="B240" s="33"/>
      <c r="C240" s="33"/>
    </row>
    <row r="241" spans="2:3" ht="14.25" customHeight="1" x14ac:dyDescent="0.25">
      <c r="B241" s="33"/>
      <c r="C241" s="33"/>
    </row>
    <row r="242" spans="2:3" ht="14.25" customHeight="1" x14ac:dyDescent="0.25">
      <c r="B242" s="33"/>
      <c r="C242" s="33"/>
    </row>
    <row r="243" spans="2:3" ht="14.25" customHeight="1" x14ac:dyDescent="0.25">
      <c r="B243" s="33"/>
      <c r="C243" s="33"/>
    </row>
    <row r="244" spans="2:3" ht="14.25" customHeight="1" x14ac:dyDescent="0.25">
      <c r="B244" s="33"/>
      <c r="C244" s="33"/>
    </row>
    <row r="245" spans="2:3" ht="14.25" customHeight="1" x14ac:dyDescent="0.25">
      <c r="B245" s="33"/>
      <c r="C245" s="33"/>
    </row>
    <row r="246" spans="2:3" ht="14.25" customHeight="1" x14ac:dyDescent="0.25">
      <c r="B246" s="33"/>
      <c r="C246" s="33"/>
    </row>
    <row r="247" spans="2:3" ht="14.25" customHeight="1" x14ac:dyDescent="0.25">
      <c r="B247" s="33"/>
      <c r="C247" s="33"/>
    </row>
    <row r="248" spans="2:3" ht="14.25" customHeight="1" x14ac:dyDescent="0.25">
      <c r="B248" s="33"/>
      <c r="C248" s="33"/>
    </row>
    <row r="249" spans="2:3" ht="14.25" customHeight="1" x14ac:dyDescent="0.25">
      <c r="B249" s="33"/>
      <c r="C249" s="33"/>
    </row>
    <row r="250" spans="2:3" ht="14.25" customHeight="1" x14ac:dyDescent="0.25">
      <c r="B250" s="33"/>
      <c r="C250" s="33"/>
    </row>
    <row r="251" spans="2:3" ht="14.25" customHeight="1" x14ac:dyDescent="0.25">
      <c r="B251" s="33"/>
      <c r="C251" s="33"/>
    </row>
    <row r="252" spans="2:3" ht="14.25" customHeight="1" x14ac:dyDescent="0.25">
      <c r="B252" s="33"/>
      <c r="C252" s="33"/>
    </row>
    <row r="253" spans="2:3" ht="14.25" customHeight="1" x14ac:dyDescent="0.25">
      <c r="B253" s="33"/>
      <c r="C253" s="33"/>
    </row>
    <row r="254" spans="2:3" ht="14.25" customHeight="1" x14ac:dyDescent="0.25">
      <c r="B254" s="33"/>
      <c r="C254" s="33"/>
    </row>
    <row r="255" spans="2:3" ht="14.25" customHeight="1" x14ac:dyDescent="0.25">
      <c r="B255" s="33"/>
      <c r="C255" s="33"/>
    </row>
    <row r="256" spans="2:3" ht="14.25" customHeight="1" x14ac:dyDescent="0.25">
      <c r="B256" s="33"/>
      <c r="C256" s="33"/>
    </row>
    <row r="257" spans="2:3" ht="14.25" customHeight="1" x14ac:dyDescent="0.25">
      <c r="B257" s="33"/>
      <c r="C257" s="33"/>
    </row>
    <row r="258" spans="2:3" ht="14.25" customHeight="1" x14ac:dyDescent="0.25">
      <c r="B258" s="33"/>
      <c r="C258" s="33"/>
    </row>
    <row r="259" spans="2:3" ht="14.25" customHeight="1" x14ac:dyDescent="0.25">
      <c r="B259" s="33"/>
      <c r="C259" s="33"/>
    </row>
    <row r="260" spans="2:3" ht="14.25" customHeight="1" x14ac:dyDescent="0.25">
      <c r="B260" s="33"/>
      <c r="C260" s="33"/>
    </row>
    <row r="261" spans="2:3" ht="14.25" customHeight="1" x14ac:dyDescent="0.25">
      <c r="B261" s="33"/>
      <c r="C261" s="33"/>
    </row>
    <row r="262" spans="2:3" ht="14.25" customHeight="1" x14ac:dyDescent="0.25">
      <c r="B262" s="33"/>
      <c r="C262" s="33"/>
    </row>
    <row r="263" spans="2:3" ht="14.25" customHeight="1" x14ac:dyDescent="0.25">
      <c r="B263" s="33"/>
      <c r="C263" s="33"/>
    </row>
    <row r="264" spans="2:3" ht="14.25" customHeight="1" x14ac:dyDescent="0.25">
      <c r="B264" s="33"/>
      <c r="C264" s="33"/>
    </row>
    <row r="265" spans="2:3" ht="14.25" customHeight="1" x14ac:dyDescent="0.25">
      <c r="B265" s="33"/>
      <c r="C265" s="33"/>
    </row>
    <row r="266" spans="2:3" ht="14.25" customHeight="1" x14ac:dyDescent="0.25">
      <c r="B266" s="33"/>
      <c r="C266" s="33"/>
    </row>
    <row r="267" spans="2:3" ht="14.25" customHeight="1" x14ac:dyDescent="0.25">
      <c r="B267" s="33"/>
      <c r="C267" s="33"/>
    </row>
    <row r="268" spans="2:3" ht="14.25" customHeight="1" x14ac:dyDescent="0.25">
      <c r="B268" s="33"/>
      <c r="C268" s="33"/>
    </row>
    <row r="269" spans="2:3" ht="14.25" customHeight="1" x14ac:dyDescent="0.25">
      <c r="B269" s="33"/>
      <c r="C269" s="33"/>
    </row>
    <row r="270" spans="2:3" ht="14.25" customHeight="1" x14ac:dyDescent="0.25">
      <c r="B270" s="33"/>
      <c r="C270" s="33"/>
    </row>
    <row r="271" spans="2:3" ht="14.25" customHeight="1" x14ac:dyDescent="0.25">
      <c r="B271" s="33"/>
      <c r="C271" s="33"/>
    </row>
    <row r="272" spans="2:3" ht="14.25" customHeight="1" x14ac:dyDescent="0.25">
      <c r="B272" s="33"/>
      <c r="C272" s="33"/>
    </row>
    <row r="273" spans="2:3" ht="14.25" customHeight="1" x14ac:dyDescent="0.25">
      <c r="B273" s="33"/>
      <c r="C273" s="33"/>
    </row>
    <row r="274" spans="2:3" ht="14.25" customHeight="1" x14ac:dyDescent="0.25">
      <c r="B274" s="33"/>
      <c r="C274" s="33"/>
    </row>
    <row r="275" spans="2:3" ht="14.25" customHeight="1" x14ac:dyDescent="0.25">
      <c r="B275" s="33"/>
      <c r="C275" s="33"/>
    </row>
    <row r="276" spans="2:3" ht="14.25" customHeight="1" x14ac:dyDescent="0.25">
      <c r="B276" s="33"/>
      <c r="C276" s="33"/>
    </row>
    <row r="277" spans="2:3" ht="14.25" customHeight="1" x14ac:dyDescent="0.25">
      <c r="B277" s="33"/>
      <c r="C277" s="33"/>
    </row>
    <row r="278" spans="2:3" ht="14.25" customHeight="1" x14ac:dyDescent="0.25">
      <c r="B278" s="33"/>
      <c r="C278" s="33"/>
    </row>
    <row r="279" spans="2:3" ht="14.25" customHeight="1" x14ac:dyDescent="0.25">
      <c r="B279" s="33"/>
      <c r="C279" s="33"/>
    </row>
    <row r="280" spans="2:3" ht="14.25" customHeight="1" x14ac:dyDescent="0.25">
      <c r="B280" s="33"/>
      <c r="C280" s="33"/>
    </row>
    <row r="281" spans="2:3" ht="14.25" customHeight="1" x14ac:dyDescent="0.25">
      <c r="B281" s="33"/>
      <c r="C281" s="33"/>
    </row>
    <row r="282" spans="2:3" ht="14.25" customHeight="1" x14ac:dyDescent="0.25">
      <c r="B282" s="33"/>
      <c r="C282" s="33"/>
    </row>
    <row r="283" spans="2:3" ht="14.25" customHeight="1" x14ac:dyDescent="0.25">
      <c r="B283" s="33"/>
      <c r="C283" s="33"/>
    </row>
    <row r="284" spans="2:3" ht="14.25" customHeight="1" x14ac:dyDescent="0.25">
      <c r="B284" s="33"/>
      <c r="C284" s="33"/>
    </row>
    <row r="285" spans="2:3" ht="14.25" customHeight="1" x14ac:dyDescent="0.25">
      <c r="B285" s="33"/>
      <c r="C285" s="33"/>
    </row>
    <row r="286" spans="2:3" ht="14.25" customHeight="1" x14ac:dyDescent="0.25">
      <c r="B286" s="33"/>
      <c r="C286" s="33"/>
    </row>
    <row r="287" spans="2:3" ht="14.25" customHeight="1" x14ac:dyDescent="0.25">
      <c r="B287" s="33"/>
      <c r="C287" s="33"/>
    </row>
    <row r="288" spans="2:3" ht="14.25" customHeight="1" x14ac:dyDescent="0.25">
      <c r="B288" s="33"/>
      <c r="C288" s="33"/>
    </row>
    <row r="289" spans="2:3" ht="14.25" customHeight="1" x14ac:dyDescent="0.25">
      <c r="B289" s="33"/>
      <c r="C289" s="33"/>
    </row>
    <row r="290" spans="2:3" ht="14.25" customHeight="1" x14ac:dyDescent="0.25">
      <c r="B290" s="33"/>
      <c r="C290" s="33"/>
    </row>
    <row r="291" spans="2:3" ht="14.25" customHeight="1" x14ac:dyDescent="0.25">
      <c r="B291" s="33"/>
      <c r="C291" s="33"/>
    </row>
    <row r="292" spans="2:3" ht="14.25" customHeight="1" x14ac:dyDescent="0.25">
      <c r="B292" s="33"/>
      <c r="C292" s="33"/>
    </row>
    <row r="293" spans="2:3" ht="14.25" customHeight="1" x14ac:dyDescent="0.25">
      <c r="B293" s="33"/>
      <c r="C293" s="33"/>
    </row>
    <row r="294" spans="2:3" ht="14.25" customHeight="1" x14ac:dyDescent="0.25">
      <c r="B294" s="33"/>
      <c r="C294" s="33"/>
    </row>
    <row r="295" spans="2:3" ht="14.25" customHeight="1" x14ac:dyDescent="0.25">
      <c r="B295" s="33"/>
      <c r="C295" s="33"/>
    </row>
    <row r="296" spans="2:3" ht="14.25" customHeight="1" x14ac:dyDescent="0.25">
      <c r="B296" s="33"/>
      <c r="C296" s="33"/>
    </row>
    <row r="297" spans="2:3" ht="14.25" customHeight="1" x14ac:dyDescent="0.25">
      <c r="B297" s="33"/>
      <c r="C297" s="33"/>
    </row>
    <row r="298" spans="2:3" ht="14.25" customHeight="1" x14ac:dyDescent="0.25">
      <c r="B298" s="33"/>
      <c r="C298" s="33"/>
    </row>
    <row r="299" spans="2:3" ht="14.25" customHeight="1" x14ac:dyDescent="0.25">
      <c r="B299" s="33"/>
      <c r="C299" s="33"/>
    </row>
    <row r="300" spans="2:3" ht="14.25" customHeight="1" x14ac:dyDescent="0.25">
      <c r="B300" s="33"/>
      <c r="C300" s="33"/>
    </row>
    <row r="301" spans="2:3" ht="14.25" customHeight="1" x14ac:dyDescent="0.25">
      <c r="B301" s="33"/>
      <c r="C301" s="33"/>
    </row>
    <row r="302" spans="2:3" ht="14.25" customHeight="1" x14ac:dyDescent="0.25">
      <c r="B302" s="33"/>
      <c r="C302" s="33"/>
    </row>
    <row r="303" spans="2:3" ht="14.25" customHeight="1" x14ac:dyDescent="0.25">
      <c r="B303" s="33"/>
      <c r="C303" s="33"/>
    </row>
    <row r="304" spans="2:3" ht="14.25" customHeight="1" x14ac:dyDescent="0.25">
      <c r="B304" s="33"/>
      <c r="C304" s="33"/>
    </row>
    <row r="305" spans="2:3" ht="14.25" customHeight="1" x14ac:dyDescent="0.25">
      <c r="B305" s="33"/>
      <c r="C305" s="33"/>
    </row>
    <row r="306" spans="2:3" ht="14.25" customHeight="1" x14ac:dyDescent="0.25">
      <c r="B306" s="33"/>
      <c r="C306" s="33"/>
    </row>
    <row r="307" spans="2:3" ht="14.25" customHeight="1" x14ac:dyDescent="0.25">
      <c r="B307" s="33"/>
      <c r="C307" s="33"/>
    </row>
    <row r="308" spans="2:3" ht="14.25" customHeight="1" x14ac:dyDescent="0.25">
      <c r="B308" s="33"/>
      <c r="C308" s="33"/>
    </row>
    <row r="309" spans="2:3" ht="14.25" customHeight="1" x14ac:dyDescent="0.25">
      <c r="B309" s="33"/>
      <c r="C309" s="33"/>
    </row>
    <row r="310" spans="2:3" ht="14.25" customHeight="1" x14ac:dyDescent="0.25">
      <c r="B310" s="33"/>
      <c r="C310" s="33"/>
    </row>
    <row r="311" spans="2:3" ht="14.25" customHeight="1" x14ac:dyDescent="0.25">
      <c r="B311" s="33"/>
      <c r="C311" s="33"/>
    </row>
    <row r="312" spans="2:3" ht="14.25" customHeight="1" x14ac:dyDescent="0.25">
      <c r="B312" s="33"/>
      <c r="C312" s="33"/>
    </row>
    <row r="313" spans="2:3" ht="14.25" customHeight="1" x14ac:dyDescent="0.25">
      <c r="B313" s="33"/>
      <c r="C313" s="33"/>
    </row>
    <row r="314" spans="2:3" ht="14.25" customHeight="1" x14ac:dyDescent="0.25">
      <c r="B314" s="33"/>
      <c r="C314" s="33"/>
    </row>
    <row r="315" spans="2:3" ht="14.25" customHeight="1" x14ac:dyDescent="0.25">
      <c r="B315" s="33"/>
      <c r="C315" s="33"/>
    </row>
    <row r="316" spans="2:3" ht="14.25" customHeight="1" x14ac:dyDescent="0.25">
      <c r="B316" s="33"/>
      <c r="C316" s="33"/>
    </row>
    <row r="317" spans="2:3" ht="14.25" customHeight="1" x14ac:dyDescent="0.25">
      <c r="B317" s="33"/>
      <c r="C317" s="33"/>
    </row>
    <row r="318" spans="2:3" ht="14.25" customHeight="1" x14ac:dyDescent="0.25">
      <c r="B318" s="33"/>
      <c r="C318" s="33"/>
    </row>
    <row r="319" spans="2:3" ht="14.25" customHeight="1" x14ac:dyDescent="0.25">
      <c r="B319" s="33"/>
      <c r="C319" s="33"/>
    </row>
    <row r="320" spans="2:3" ht="14.25" customHeight="1" x14ac:dyDescent="0.25">
      <c r="B320" s="33"/>
      <c r="C320" s="33"/>
    </row>
    <row r="321" spans="2:3" ht="14.25" customHeight="1" x14ac:dyDescent="0.25">
      <c r="B321" s="33"/>
      <c r="C321" s="33"/>
    </row>
    <row r="322" spans="2:3" ht="14.25" customHeight="1" x14ac:dyDescent="0.25">
      <c r="B322" s="33"/>
      <c r="C322" s="33"/>
    </row>
    <row r="323" spans="2:3" ht="14.25" customHeight="1" x14ac:dyDescent="0.25">
      <c r="B323" s="33"/>
      <c r="C323" s="33"/>
    </row>
    <row r="324" spans="2:3" ht="14.25" customHeight="1" x14ac:dyDescent="0.25">
      <c r="B324" s="33"/>
      <c r="C324" s="33"/>
    </row>
    <row r="325" spans="2:3" ht="14.25" customHeight="1" x14ac:dyDescent="0.25">
      <c r="B325" s="33"/>
      <c r="C325" s="33"/>
    </row>
    <row r="326" spans="2:3" ht="14.25" customHeight="1" x14ac:dyDescent="0.25">
      <c r="B326" s="33"/>
      <c r="C326" s="33"/>
    </row>
    <row r="327" spans="2:3" ht="14.25" customHeight="1" x14ac:dyDescent="0.25">
      <c r="B327" s="33"/>
      <c r="C327" s="33"/>
    </row>
    <row r="328" spans="2:3" ht="14.25" customHeight="1" x14ac:dyDescent="0.25">
      <c r="B328" s="33"/>
      <c r="C328" s="33"/>
    </row>
    <row r="329" spans="2:3" ht="14.25" customHeight="1" x14ac:dyDescent="0.25">
      <c r="B329" s="33"/>
      <c r="C329" s="33"/>
    </row>
    <row r="330" spans="2:3" ht="14.25" customHeight="1" x14ac:dyDescent="0.25">
      <c r="B330" s="33"/>
      <c r="C330" s="33"/>
    </row>
    <row r="331" spans="2:3" ht="14.25" customHeight="1" x14ac:dyDescent="0.25">
      <c r="B331" s="33"/>
      <c r="C331" s="33"/>
    </row>
    <row r="332" spans="2:3" ht="14.25" customHeight="1" x14ac:dyDescent="0.25">
      <c r="B332" s="33"/>
      <c r="C332" s="33"/>
    </row>
    <row r="333" spans="2:3" ht="14.25" customHeight="1" x14ac:dyDescent="0.25">
      <c r="B333" s="33"/>
      <c r="C333" s="33"/>
    </row>
    <row r="334" spans="2:3" ht="14.25" customHeight="1" x14ac:dyDescent="0.25">
      <c r="B334" s="33"/>
      <c r="C334" s="33"/>
    </row>
    <row r="335" spans="2:3" ht="14.25" customHeight="1" x14ac:dyDescent="0.25">
      <c r="B335" s="33"/>
      <c r="C335" s="33"/>
    </row>
    <row r="336" spans="2:3" ht="14.25" customHeight="1" x14ac:dyDescent="0.25">
      <c r="B336" s="33"/>
      <c r="C336" s="33"/>
    </row>
    <row r="337" spans="2:3" ht="14.25" customHeight="1" x14ac:dyDescent="0.25">
      <c r="B337" s="33"/>
      <c r="C337" s="33"/>
    </row>
    <row r="338" spans="2:3" ht="14.25" customHeight="1" x14ac:dyDescent="0.25">
      <c r="B338" s="33"/>
      <c r="C338" s="33"/>
    </row>
    <row r="339" spans="2:3" ht="14.25" customHeight="1" x14ac:dyDescent="0.25">
      <c r="B339" s="33"/>
      <c r="C339" s="33"/>
    </row>
    <row r="340" spans="2:3" ht="14.25" customHeight="1" x14ac:dyDescent="0.25">
      <c r="B340" s="33"/>
      <c r="C340" s="33"/>
    </row>
    <row r="341" spans="2:3" ht="14.25" customHeight="1" x14ac:dyDescent="0.25">
      <c r="B341" s="33"/>
      <c r="C341" s="33"/>
    </row>
    <row r="342" spans="2:3" ht="14.25" customHeight="1" x14ac:dyDescent="0.25">
      <c r="B342" s="33"/>
      <c r="C342" s="33"/>
    </row>
    <row r="343" spans="2:3" ht="14.25" customHeight="1" x14ac:dyDescent="0.25">
      <c r="B343" s="33"/>
      <c r="C343" s="33"/>
    </row>
    <row r="344" spans="2:3" ht="14.25" customHeight="1" x14ac:dyDescent="0.25">
      <c r="B344" s="33"/>
      <c r="C344" s="33"/>
    </row>
    <row r="345" spans="2:3" ht="14.25" customHeight="1" x14ac:dyDescent="0.25">
      <c r="B345" s="33"/>
      <c r="C345" s="33"/>
    </row>
    <row r="346" spans="2:3" ht="14.25" customHeight="1" x14ac:dyDescent="0.25">
      <c r="B346" s="33"/>
      <c r="C346" s="33"/>
    </row>
    <row r="347" spans="2:3" ht="14.25" customHeight="1" x14ac:dyDescent="0.25">
      <c r="B347" s="33"/>
      <c r="C347" s="33"/>
    </row>
    <row r="348" spans="2:3" ht="14.25" customHeight="1" x14ac:dyDescent="0.25">
      <c r="B348" s="33"/>
      <c r="C348" s="33"/>
    </row>
    <row r="349" spans="2:3" ht="14.25" customHeight="1" x14ac:dyDescent="0.25">
      <c r="B349" s="33"/>
      <c r="C349" s="33"/>
    </row>
    <row r="350" spans="2:3" ht="14.25" customHeight="1" x14ac:dyDescent="0.25">
      <c r="B350" s="33"/>
      <c r="C350" s="33"/>
    </row>
    <row r="351" spans="2:3" ht="14.25" customHeight="1" x14ac:dyDescent="0.25">
      <c r="B351" s="33"/>
      <c r="C351" s="33"/>
    </row>
    <row r="352" spans="2:3" ht="14.25" customHeight="1" x14ac:dyDescent="0.25">
      <c r="B352" s="33"/>
      <c r="C352" s="33"/>
    </row>
    <row r="353" spans="2:3" ht="14.25" customHeight="1" x14ac:dyDescent="0.25">
      <c r="B353" s="33"/>
      <c r="C353" s="33"/>
    </row>
    <row r="354" spans="2:3" ht="14.25" customHeight="1" x14ac:dyDescent="0.25">
      <c r="B354" s="33"/>
      <c r="C354" s="33"/>
    </row>
    <row r="355" spans="2:3" ht="14.25" customHeight="1" x14ac:dyDescent="0.25">
      <c r="B355" s="33"/>
      <c r="C355" s="33"/>
    </row>
    <row r="356" spans="2:3" ht="14.25" customHeight="1" x14ac:dyDescent="0.25">
      <c r="B356" s="33"/>
      <c r="C356" s="33"/>
    </row>
    <row r="357" spans="2:3" ht="14.25" customHeight="1" x14ac:dyDescent="0.25">
      <c r="B357" s="33"/>
      <c r="C357" s="33"/>
    </row>
    <row r="358" spans="2:3" ht="14.25" customHeight="1" x14ac:dyDescent="0.25">
      <c r="B358" s="33"/>
      <c r="C358" s="33"/>
    </row>
    <row r="359" spans="2:3" ht="14.25" customHeight="1" x14ac:dyDescent="0.25">
      <c r="B359" s="33"/>
      <c r="C359" s="33"/>
    </row>
    <row r="360" spans="2:3" ht="14.25" customHeight="1" x14ac:dyDescent="0.25">
      <c r="B360" s="33"/>
      <c r="C360" s="33"/>
    </row>
    <row r="361" spans="2:3" ht="14.25" customHeight="1" x14ac:dyDescent="0.25">
      <c r="B361" s="33"/>
      <c r="C361" s="33"/>
    </row>
    <row r="362" spans="2:3" ht="14.25" customHeight="1" x14ac:dyDescent="0.25">
      <c r="B362" s="33"/>
      <c r="C362" s="33"/>
    </row>
    <row r="363" spans="2:3" ht="14.25" customHeight="1" x14ac:dyDescent="0.25">
      <c r="B363" s="33"/>
      <c r="C363" s="33"/>
    </row>
    <row r="364" spans="2:3" ht="14.25" customHeight="1" x14ac:dyDescent="0.25">
      <c r="B364" s="33"/>
      <c r="C364" s="33"/>
    </row>
    <row r="365" spans="2:3" ht="14.25" customHeight="1" x14ac:dyDescent="0.25">
      <c r="B365" s="33"/>
      <c r="C365" s="33"/>
    </row>
    <row r="366" spans="2:3" ht="14.25" customHeight="1" x14ac:dyDescent="0.25">
      <c r="B366" s="33"/>
      <c r="C366" s="33"/>
    </row>
    <row r="367" spans="2:3" ht="14.25" customHeight="1" x14ac:dyDescent="0.25">
      <c r="B367" s="33"/>
      <c r="C367" s="33"/>
    </row>
    <row r="368" spans="2:3" ht="14.25" customHeight="1" x14ac:dyDescent="0.25">
      <c r="B368" s="33"/>
      <c r="C368" s="33"/>
    </row>
    <row r="369" spans="2:3" ht="14.25" customHeight="1" x14ac:dyDescent="0.25">
      <c r="B369" s="33"/>
      <c r="C369" s="33"/>
    </row>
    <row r="370" spans="2:3" ht="14.25" customHeight="1" x14ac:dyDescent="0.25">
      <c r="B370" s="33"/>
      <c r="C370" s="33"/>
    </row>
    <row r="371" spans="2:3" ht="14.25" customHeight="1" x14ac:dyDescent="0.25">
      <c r="B371" s="33"/>
      <c r="C371" s="33"/>
    </row>
    <row r="372" spans="2:3" ht="14.25" customHeight="1" x14ac:dyDescent="0.25">
      <c r="B372" s="33"/>
      <c r="C372" s="33"/>
    </row>
    <row r="373" spans="2:3" ht="14.25" customHeight="1" x14ac:dyDescent="0.25">
      <c r="B373" s="33"/>
      <c r="C373" s="33"/>
    </row>
    <row r="374" spans="2:3" ht="14.25" customHeight="1" x14ac:dyDescent="0.25">
      <c r="B374" s="33"/>
      <c r="C374" s="33"/>
    </row>
    <row r="375" spans="2:3" ht="14.25" customHeight="1" x14ac:dyDescent="0.25">
      <c r="B375" s="33"/>
      <c r="C375" s="33"/>
    </row>
    <row r="376" spans="2:3" ht="14.25" customHeight="1" x14ac:dyDescent="0.25">
      <c r="B376" s="33"/>
      <c r="C376" s="33"/>
    </row>
    <row r="377" spans="2:3" ht="14.25" customHeight="1" x14ac:dyDescent="0.25">
      <c r="B377" s="33"/>
      <c r="C377" s="33"/>
    </row>
    <row r="378" spans="2:3" ht="14.25" customHeight="1" x14ac:dyDescent="0.25">
      <c r="B378" s="33"/>
      <c r="C378" s="33"/>
    </row>
    <row r="379" spans="2:3" ht="14.25" customHeight="1" x14ac:dyDescent="0.25">
      <c r="B379" s="33"/>
      <c r="C379" s="33"/>
    </row>
    <row r="380" spans="2:3" ht="14.25" customHeight="1" x14ac:dyDescent="0.25">
      <c r="B380" s="33"/>
      <c r="C380" s="33"/>
    </row>
    <row r="381" spans="2:3" ht="14.25" customHeight="1" x14ac:dyDescent="0.25">
      <c r="B381" s="33"/>
      <c r="C381" s="33"/>
    </row>
    <row r="382" spans="2:3" ht="14.25" customHeight="1" x14ac:dyDescent="0.25">
      <c r="B382" s="33"/>
      <c r="C382" s="33"/>
    </row>
    <row r="383" spans="2:3" ht="14.25" customHeight="1" x14ac:dyDescent="0.25">
      <c r="B383" s="33"/>
      <c r="C383" s="33"/>
    </row>
    <row r="384" spans="2:3" ht="14.25" customHeight="1" x14ac:dyDescent="0.25">
      <c r="B384" s="33"/>
      <c r="C384" s="33"/>
    </row>
    <row r="385" spans="2:3" ht="14.25" customHeight="1" x14ac:dyDescent="0.25">
      <c r="B385" s="33"/>
      <c r="C385" s="33"/>
    </row>
    <row r="386" spans="2:3" ht="14.25" customHeight="1" x14ac:dyDescent="0.25">
      <c r="B386" s="33"/>
      <c r="C386" s="33"/>
    </row>
    <row r="387" spans="2:3" ht="14.25" customHeight="1" x14ac:dyDescent="0.25">
      <c r="B387" s="33"/>
      <c r="C387" s="33"/>
    </row>
    <row r="388" spans="2:3" ht="14.25" customHeight="1" x14ac:dyDescent="0.25">
      <c r="B388" s="33"/>
      <c r="C388" s="33"/>
    </row>
    <row r="389" spans="2:3" ht="14.25" customHeight="1" x14ac:dyDescent="0.25">
      <c r="B389" s="33"/>
      <c r="C389" s="33"/>
    </row>
    <row r="390" spans="2:3" ht="14.25" customHeight="1" x14ac:dyDescent="0.25">
      <c r="B390" s="33"/>
      <c r="C390" s="33"/>
    </row>
    <row r="391" spans="2:3" ht="14.25" customHeight="1" x14ac:dyDescent="0.25">
      <c r="B391" s="33"/>
      <c r="C391" s="33"/>
    </row>
    <row r="392" spans="2:3" ht="14.25" customHeight="1" x14ac:dyDescent="0.25">
      <c r="B392" s="33"/>
      <c r="C392" s="33"/>
    </row>
    <row r="393" spans="2:3" ht="14.25" customHeight="1" x14ac:dyDescent="0.25">
      <c r="B393" s="33"/>
      <c r="C393" s="33"/>
    </row>
    <row r="394" spans="2:3" ht="14.25" customHeight="1" x14ac:dyDescent="0.25">
      <c r="B394" s="33"/>
      <c r="C394" s="33"/>
    </row>
    <row r="395" spans="2:3" ht="14.25" customHeight="1" x14ac:dyDescent="0.25">
      <c r="B395" s="33"/>
      <c r="C395" s="33"/>
    </row>
    <row r="396" spans="2:3" ht="14.25" customHeight="1" x14ac:dyDescent="0.25">
      <c r="B396" s="33"/>
      <c r="C396" s="33"/>
    </row>
    <row r="397" spans="2:3" ht="14.25" customHeight="1" x14ac:dyDescent="0.25">
      <c r="B397" s="33"/>
      <c r="C397" s="33"/>
    </row>
    <row r="398" spans="2:3" ht="14.25" customHeight="1" x14ac:dyDescent="0.25">
      <c r="B398" s="33"/>
      <c r="C398" s="33"/>
    </row>
    <row r="399" spans="2:3" ht="14.25" customHeight="1" x14ac:dyDescent="0.25">
      <c r="B399" s="33"/>
      <c r="C399" s="33"/>
    </row>
    <row r="400" spans="2:3" ht="14.25" customHeight="1" x14ac:dyDescent="0.25">
      <c r="B400" s="33"/>
      <c r="C400" s="33"/>
    </row>
    <row r="401" spans="2:3" ht="14.25" customHeight="1" x14ac:dyDescent="0.25">
      <c r="B401" s="33"/>
      <c r="C401" s="33"/>
    </row>
    <row r="402" spans="2:3" ht="14.25" customHeight="1" x14ac:dyDescent="0.25">
      <c r="B402" s="33"/>
      <c r="C402" s="33"/>
    </row>
    <row r="403" spans="2:3" ht="14.25" customHeight="1" x14ac:dyDescent="0.25">
      <c r="B403" s="33"/>
      <c r="C403" s="33"/>
    </row>
    <row r="404" spans="2:3" ht="14.25" customHeight="1" x14ac:dyDescent="0.25">
      <c r="B404" s="33"/>
      <c r="C404" s="33"/>
    </row>
    <row r="405" spans="2:3" ht="14.25" customHeight="1" x14ac:dyDescent="0.25">
      <c r="B405" s="33"/>
      <c r="C405" s="33"/>
    </row>
    <row r="406" spans="2:3" ht="14.25" customHeight="1" x14ac:dyDescent="0.25">
      <c r="B406" s="33"/>
      <c r="C406" s="33"/>
    </row>
    <row r="407" spans="2:3" ht="14.25" customHeight="1" x14ac:dyDescent="0.25">
      <c r="B407" s="33"/>
      <c r="C407" s="33"/>
    </row>
    <row r="408" spans="2:3" ht="14.25" customHeight="1" x14ac:dyDescent="0.25">
      <c r="B408" s="33"/>
      <c r="C408" s="33"/>
    </row>
    <row r="409" spans="2:3" ht="14.25" customHeight="1" x14ac:dyDescent="0.25">
      <c r="B409" s="33"/>
      <c r="C409" s="33"/>
    </row>
    <row r="410" spans="2:3" ht="14.25" customHeight="1" x14ac:dyDescent="0.25">
      <c r="B410" s="33"/>
      <c r="C410" s="33"/>
    </row>
    <row r="411" spans="2:3" ht="14.25" customHeight="1" x14ac:dyDescent="0.25">
      <c r="B411" s="33"/>
      <c r="C411" s="33"/>
    </row>
    <row r="412" spans="2:3" ht="14.25" customHeight="1" x14ac:dyDescent="0.25">
      <c r="B412" s="33"/>
      <c r="C412" s="33"/>
    </row>
    <row r="413" spans="2:3" ht="14.25" customHeight="1" x14ac:dyDescent="0.25">
      <c r="B413" s="33"/>
      <c r="C413" s="33"/>
    </row>
    <row r="414" spans="2:3" ht="14.25" customHeight="1" x14ac:dyDescent="0.25">
      <c r="B414" s="33"/>
      <c r="C414" s="33"/>
    </row>
    <row r="415" spans="2:3" ht="14.25" customHeight="1" x14ac:dyDescent="0.25">
      <c r="B415" s="33"/>
      <c r="C415" s="33"/>
    </row>
    <row r="416" spans="2:3" ht="14.25" customHeight="1" x14ac:dyDescent="0.25">
      <c r="B416" s="33"/>
      <c r="C416" s="33"/>
    </row>
    <row r="417" spans="2:3" ht="14.25" customHeight="1" x14ac:dyDescent="0.25">
      <c r="B417" s="33"/>
      <c r="C417" s="33"/>
    </row>
    <row r="418" spans="2:3" ht="14.25" customHeight="1" x14ac:dyDescent="0.25">
      <c r="B418" s="33"/>
      <c r="C418" s="33"/>
    </row>
    <row r="419" spans="2:3" ht="14.25" customHeight="1" x14ac:dyDescent="0.25">
      <c r="B419" s="33"/>
      <c r="C419" s="33"/>
    </row>
    <row r="420" spans="2:3" ht="14.25" customHeight="1" x14ac:dyDescent="0.25">
      <c r="B420" s="33"/>
      <c r="C420" s="33"/>
    </row>
    <row r="421" spans="2:3" ht="14.25" customHeight="1" x14ac:dyDescent="0.25">
      <c r="B421" s="33"/>
      <c r="C421" s="33"/>
    </row>
    <row r="422" spans="2:3" ht="14.25" customHeight="1" x14ac:dyDescent="0.25">
      <c r="B422" s="33"/>
      <c r="C422" s="33"/>
    </row>
    <row r="423" spans="2:3" ht="14.25" customHeight="1" x14ac:dyDescent="0.25">
      <c r="B423" s="33"/>
      <c r="C423" s="33"/>
    </row>
    <row r="424" spans="2:3" ht="14.25" customHeight="1" x14ac:dyDescent="0.25">
      <c r="B424" s="33"/>
      <c r="C424" s="33"/>
    </row>
    <row r="425" spans="2:3" ht="14.25" customHeight="1" x14ac:dyDescent="0.25">
      <c r="B425" s="33"/>
      <c r="C425" s="33"/>
    </row>
    <row r="426" spans="2:3" ht="14.25" customHeight="1" x14ac:dyDescent="0.25">
      <c r="B426" s="33"/>
      <c r="C426" s="33"/>
    </row>
    <row r="427" spans="2:3" ht="14.25" customHeight="1" x14ac:dyDescent="0.25">
      <c r="B427" s="33"/>
      <c r="C427" s="33"/>
    </row>
    <row r="428" spans="2:3" ht="14.25" customHeight="1" x14ac:dyDescent="0.25">
      <c r="B428" s="33"/>
      <c r="C428" s="33"/>
    </row>
    <row r="429" spans="2:3" ht="14.25" customHeight="1" x14ac:dyDescent="0.25">
      <c r="B429" s="33"/>
      <c r="C429" s="33"/>
    </row>
    <row r="430" spans="2:3" ht="14.25" customHeight="1" x14ac:dyDescent="0.25">
      <c r="B430" s="33"/>
      <c r="C430" s="33"/>
    </row>
    <row r="431" spans="2:3" ht="14.25" customHeight="1" x14ac:dyDescent="0.25">
      <c r="B431" s="33"/>
      <c r="C431" s="33"/>
    </row>
    <row r="432" spans="2:3" ht="14.25" customHeight="1" x14ac:dyDescent="0.25">
      <c r="B432" s="33"/>
      <c r="C432" s="33"/>
    </row>
    <row r="433" spans="2:3" ht="14.25" customHeight="1" x14ac:dyDescent="0.25">
      <c r="B433" s="33"/>
      <c r="C433" s="33"/>
    </row>
    <row r="434" spans="2:3" ht="14.25" customHeight="1" x14ac:dyDescent="0.25">
      <c r="B434" s="33"/>
      <c r="C434" s="33"/>
    </row>
    <row r="435" spans="2:3" ht="14.25" customHeight="1" x14ac:dyDescent="0.25">
      <c r="B435" s="33"/>
      <c r="C435" s="33"/>
    </row>
    <row r="436" spans="2:3" ht="14.25" customHeight="1" x14ac:dyDescent="0.25">
      <c r="B436" s="33"/>
      <c r="C436" s="33"/>
    </row>
    <row r="437" spans="2:3" ht="14.25" customHeight="1" x14ac:dyDescent="0.25">
      <c r="B437" s="33"/>
      <c r="C437" s="33"/>
    </row>
    <row r="438" spans="2:3" ht="14.25" customHeight="1" x14ac:dyDescent="0.25">
      <c r="B438" s="33"/>
      <c r="C438" s="33"/>
    </row>
    <row r="439" spans="2:3" ht="14.25" customHeight="1" x14ac:dyDescent="0.25">
      <c r="B439" s="33"/>
      <c r="C439" s="33"/>
    </row>
    <row r="440" spans="2:3" ht="14.25" customHeight="1" x14ac:dyDescent="0.25">
      <c r="B440" s="33"/>
      <c r="C440" s="33"/>
    </row>
    <row r="441" spans="2:3" ht="14.25" customHeight="1" x14ac:dyDescent="0.25">
      <c r="B441" s="33"/>
      <c r="C441" s="33"/>
    </row>
    <row r="442" spans="2:3" ht="14.25" customHeight="1" x14ac:dyDescent="0.25">
      <c r="B442" s="33"/>
      <c r="C442" s="33"/>
    </row>
    <row r="443" spans="2:3" ht="14.25" customHeight="1" x14ac:dyDescent="0.25">
      <c r="B443" s="33"/>
      <c r="C443" s="33"/>
    </row>
    <row r="444" spans="2:3" ht="14.25" customHeight="1" x14ac:dyDescent="0.25">
      <c r="B444" s="33"/>
      <c r="C444" s="33"/>
    </row>
    <row r="445" spans="2:3" ht="14.25" customHeight="1" x14ac:dyDescent="0.25">
      <c r="B445" s="33"/>
      <c r="C445" s="33"/>
    </row>
    <row r="446" spans="2:3" ht="14.25" customHeight="1" x14ac:dyDescent="0.25">
      <c r="B446" s="33"/>
      <c r="C446" s="33"/>
    </row>
    <row r="447" spans="2:3" ht="14.25" customHeight="1" x14ac:dyDescent="0.25">
      <c r="B447" s="33"/>
      <c r="C447" s="33"/>
    </row>
    <row r="448" spans="2:3" ht="14.25" customHeight="1" x14ac:dyDescent="0.25">
      <c r="B448" s="33"/>
      <c r="C448" s="33"/>
    </row>
    <row r="449" spans="2:3" ht="14.25" customHeight="1" x14ac:dyDescent="0.25">
      <c r="B449" s="33"/>
      <c r="C449" s="33"/>
    </row>
    <row r="450" spans="2:3" ht="14.25" customHeight="1" x14ac:dyDescent="0.25">
      <c r="B450" s="33"/>
      <c r="C450" s="33"/>
    </row>
    <row r="451" spans="2:3" ht="14.25" customHeight="1" x14ac:dyDescent="0.25">
      <c r="B451" s="33"/>
      <c r="C451" s="33"/>
    </row>
    <row r="452" spans="2:3" ht="14.25" customHeight="1" x14ac:dyDescent="0.25">
      <c r="B452" s="33"/>
      <c r="C452" s="33"/>
    </row>
    <row r="453" spans="2:3" ht="14.25" customHeight="1" x14ac:dyDescent="0.25">
      <c r="B453" s="33"/>
      <c r="C453" s="33"/>
    </row>
    <row r="454" spans="2:3" ht="14.25" customHeight="1" x14ac:dyDescent="0.25">
      <c r="B454" s="33"/>
      <c r="C454" s="33"/>
    </row>
    <row r="455" spans="2:3" ht="14.25" customHeight="1" x14ac:dyDescent="0.25">
      <c r="B455" s="33"/>
      <c r="C455" s="33"/>
    </row>
    <row r="456" spans="2:3" ht="14.25" customHeight="1" x14ac:dyDescent="0.25">
      <c r="B456" s="33"/>
      <c r="C456" s="33"/>
    </row>
    <row r="457" spans="2:3" ht="14.25" customHeight="1" x14ac:dyDescent="0.25">
      <c r="B457" s="33"/>
      <c r="C457" s="33"/>
    </row>
    <row r="458" spans="2:3" ht="14.25" customHeight="1" x14ac:dyDescent="0.25">
      <c r="B458" s="33"/>
      <c r="C458" s="33"/>
    </row>
    <row r="459" spans="2:3" ht="14.25" customHeight="1" x14ac:dyDescent="0.25">
      <c r="B459" s="33"/>
      <c r="C459" s="33"/>
    </row>
    <row r="460" spans="2:3" ht="14.25" customHeight="1" x14ac:dyDescent="0.25">
      <c r="B460" s="33"/>
      <c r="C460" s="33"/>
    </row>
    <row r="461" spans="2:3" ht="14.25" customHeight="1" x14ac:dyDescent="0.25">
      <c r="B461" s="33"/>
      <c r="C461" s="33"/>
    </row>
    <row r="462" spans="2:3" ht="14.25" customHeight="1" x14ac:dyDescent="0.25">
      <c r="B462" s="33"/>
      <c r="C462" s="33"/>
    </row>
    <row r="463" spans="2:3" ht="14.25" customHeight="1" x14ac:dyDescent="0.25">
      <c r="B463" s="33"/>
      <c r="C463" s="33"/>
    </row>
    <row r="464" spans="2:3" ht="14.25" customHeight="1" x14ac:dyDescent="0.25">
      <c r="B464" s="33"/>
      <c r="C464" s="33"/>
    </row>
    <row r="465" spans="2:3" ht="14.25" customHeight="1" x14ac:dyDescent="0.25">
      <c r="B465" s="33"/>
      <c r="C465" s="33"/>
    </row>
    <row r="466" spans="2:3" ht="14.25" customHeight="1" x14ac:dyDescent="0.25">
      <c r="B466" s="33"/>
      <c r="C466" s="33"/>
    </row>
    <row r="467" spans="2:3" ht="14.25" customHeight="1" x14ac:dyDescent="0.25">
      <c r="B467" s="33"/>
      <c r="C467" s="33"/>
    </row>
    <row r="468" spans="2:3" ht="14.25" customHeight="1" x14ac:dyDescent="0.25">
      <c r="B468" s="33"/>
      <c r="C468" s="33"/>
    </row>
    <row r="469" spans="2:3" ht="14.25" customHeight="1" x14ac:dyDescent="0.25">
      <c r="B469" s="33"/>
      <c r="C469" s="33"/>
    </row>
    <row r="470" spans="2:3" ht="14.25" customHeight="1" x14ac:dyDescent="0.25">
      <c r="B470" s="33"/>
      <c r="C470" s="33"/>
    </row>
    <row r="471" spans="2:3" ht="14.25" customHeight="1" x14ac:dyDescent="0.25">
      <c r="B471" s="33"/>
      <c r="C471" s="33"/>
    </row>
    <row r="472" spans="2:3" ht="14.25" customHeight="1" x14ac:dyDescent="0.25">
      <c r="B472" s="33"/>
      <c r="C472" s="33"/>
    </row>
    <row r="473" spans="2:3" ht="14.25" customHeight="1" x14ac:dyDescent="0.25">
      <c r="B473" s="33"/>
      <c r="C473" s="33"/>
    </row>
    <row r="474" spans="2:3" ht="14.25" customHeight="1" x14ac:dyDescent="0.25">
      <c r="B474" s="33"/>
      <c r="C474" s="33"/>
    </row>
    <row r="475" spans="2:3" ht="14.25" customHeight="1" x14ac:dyDescent="0.25">
      <c r="B475" s="33"/>
      <c r="C475" s="33"/>
    </row>
    <row r="476" spans="2:3" ht="14.25" customHeight="1" x14ac:dyDescent="0.25">
      <c r="B476" s="33"/>
      <c r="C476" s="33"/>
    </row>
    <row r="477" spans="2:3" ht="14.25" customHeight="1" x14ac:dyDescent="0.25">
      <c r="B477" s="33"/>
      <c r="C477" s="33"/>
    </row>
    <row r="478" spans="2:3" ht="14.25" customHeight="1" x14ac:dyDescent="0.25">
      <c r="B478" s="33"/>
      <c r="C478" s="33"/>
    </row>
    <row r="479" spans="2:3" ht="14.25" customHeight="1" x14ac:dyDescent="0.25">
      <c r="B479" s="33"/>
      <c r="C479" s="33"/>
    </row>
    <row r="480" spans="2:3" ht="14.25" customHeight="1" x14ac:dyDescent="0.25">
      <c r="B480" s="33"/>
      <c r="C480" s="33"/>
    </row>
    <row r="481" spans="2:3" ht="14.25" customHeight="1" x14ac:dyDescent="0.25">
      <c r="B481" s="33"/>
      <c r="C481" s="33"/>
    </row>
    <row r="482" spans="2:3" ht="14.25" customHeight="1" x14ac:dyDescent="0.25">
      <c r="B482" s="33"/>
      <c r="C482" s="33"/>
    </row>
    <row r="483" spans="2:3" ht="14.25" customHeight="1" x14ac:dyDescent="0.25">
      <c r="B483" s="33"/>
      <c r="C483" s="33"/>
    </row>
    <row r="484" spans="2:3" ht="14.25" customHeight="1" x14ac:dyDescent="0.25">
      <c r="B484" s="33"/>
      <c r="C484" s="33"/>
    </row>
    <row r="485" spans="2:3" ht="14.25" customHeight="1" x14ac:dyDescent="0.25">
      <c r="B485" s="33"/>
      <c r="C485" s="33"/>
    </row>
    <row r="486" spans="2:3" ht="14.25" customHeight="1" x14ac:dyDescent="0.25">
      <c r="B486" s="33"/>
      <c r="C486" s="33"/>
    </row>
    <row r="487" spans="2:3" ht="14.25" customHeight="1" x14ac:dyDescent="0.25">
      <c r="B487" s="33"/>
      <c r="C487" s="33"/>
    </row>
    <row r="488" spans="2:3" ht="14.25" customHeight="1" x14ac:dyDescent="0.25">
      <c r="B488" s="33"/>
      <c r="C488" s="33"/>
    </row>
    <row r="489" spans="2:3" ht="14.25" customHeight="1" x14ac:dyDescent="0.25">
      <c r="B489" s="33"/>
      <c r="C489" s="33"/>
    </row>
    <row r="490" spans="2:3" ht="14.25" customHeight="1" x14ac:dyDescent="0.25">
      <c r="B490" s="33"/>
      <c r="C490" s="33"/>
    </row>
    <row r="491" spans="2:3" ht="14.25" customHeight="1" x14ac:dyDescent="0.25">
      <c r="B491" s="33"/>
      <c r="C491" s="33"/>
    </row>
    <row r="492" spans="2:3" ht="14.25" customHeight="1" x14ac:dyDescent="0.25">
      <c r="B492" s="33"/>
      <c r="C492" s="33"/>
    </row>
    <row r="493" spans="2:3" ht="14.25" customHeight="1" x14ac:dyDescent="0.25">
      <c r="B493" s="33"/>
      <c r="C493" s="33"/>
    </row>
    <row r="494" spans="2:3" ht="14.25" customHeight="1" x14ac:dyDescent="0.25">
      <c r="B494" s="33"/>
      <c r="C494" s="33"/>
    </row>
    <row r="495" spans="2:3" ht="14.25" customHeight="1" x14ac:dyDescent="0.25">
      <c r="B495" s="33"/>
      <c r="C495" s="33"/>
    </row>
    <row r="496" spans="2:3" ht="14.25" customHeight="1" x14ac:dyDescent="0.25">
      <c r="B496" s="33"/>
      <c r="C496" s="33"/>
    </row>
    <row r="497" spans="2:3" ht="14.25" customHeight="1" x14ac:dyDescent="0.25">
      <c r="B497" s="33"/>
      <c r="C497" s="33"/>
    </row>
    <row r="498" spans="2:3" ht="14.25" customHeight="1" x14ac:dyDescent="0.25">
      <c r="B498" s="33"/>
      <c r="C498" s="33"/>
    </row>
    <row r="499" spans="2:3" ht="14.25" customHeight="1" x14ac:dyDescent="0.25">
      <c r="B499" s="33"/>
      <c r="C499" s="33"/>
    </row>
    <row r="500" spans="2:3" ht="14.25" customHeight="1" x14ac:dyDescent="0.25">
      <c r="B500" s="33"/>
      <c r="C500" s="33"/>
    </row>
    <row r="501" spans="2:3" ht="14.25" customHeight="1" x14ac:dyDescent="0.25">
      <c r="B501" s="33"/>
      <c r="C501" s="33"/>
    </row>
    <row r="502" spans="2:3" ht="14.25" customHeight="1" x14ac:dyDescent="0.25">
      <c r="B502" s="33"/>
      <c r="C502" s="33"/>
    </row>
    <row r="503" spans="2:3" ht="14.25" customHeight="1" x14ac:dyDescent="0.25">
      <c r="B503" s="33"/>
      <c r="C503" s="33"/>
    </row>
    <row r="504" spans="2:3" ht="14.25" customHeight="1" x14ac:dyDescent="0.25">
      <c r="B504" s="33"/>
      <c r="C504" s="33"/>
    </row>
    <row r="505" spans="2:3" ht="14.25" customHeight="1" x14ac:dyDescent="0.25">
      <c r="B505" s="33"/>
      <c r="C505" s="33"/>
    </row>
    <row r="506" spans="2:3" ht="14.25" customHeight="1" x14ac:dyDescent="0.25">
      <c r="B506" s="33"/>
      <c r="C506" s="33"/>
    </row>
    <row r="507" spans="2:3" ht="14.25" customHeight="1" x14ac:dyDescent="0.25">
      <c r="B507" s="33"/>
      <c r="C507" s="33"/>
    </row>
    <row r="508" spans="2:3" ht="14.25" customHeight="1" x14ac:dyDescent="0.25">
      <c r="B508" s="33"/>
      <c r="C508" s="33"/>
    </row>
    <row r="509" spans="2:3" ht="14.25" customHeight="1" x14ac:dyDescent="0.25">
      <c r="B509" s="33"/>
      <c r="C509" s="33"/>
    </row>
    <row r="510" spans="2:3" ht="14.25" customHeight="1" x14ac:dyDescent="0.25">
      <c r="B510" s="33"/>
      <c r="C510" s="33"/>
    </row>
    <row r="511" spans="2:3" ht="14.25" customHeight="1" x14ac:dyDescent="0.25">
      <c r="B511" s="33"/>
      <c r="C511" s="33"/>
    </row>
    <row r="512" spans="2:3" ht="14.25" customHeight="1" x14ac:dyDescent="0.25">
      <c r="B512" s="33"/>
      <c r="C512" s="33"/>
    </row>
    <row r="513" spans="2:3" ht="14.25" customHeight="1" x14ac:dyDescent="0.25">
      <c r="B513" s="33"/>
      <c r="C513" s="33"/>
    </row>
    <row r="514" spans="2:3" ht="14.25" customHeight="1" x14ac:dyDescent="0.25">
      <c r="B514" s="33"/>
      <c r="C514" s="33"/>
    </row>
    <row r="515" spans="2:3" ht="14.25" customHeight="1" x14ac:dyDescent="0.25">
      <c r="B515" s="33"/>
      <c r="C515" s="33"/>
    </row>
    <row r="516" spans="2:3" ht="14.25" customHeight="1" x14ac:dyDescent="0.25">
      <c r="B516" s="33"/>
      <c r="C516" s="33"/>
    </row>
    <row r="517" spans="2:3" ht="14.25" customHeight="1" x14ac:dyDescent="0.25">
      <c r="B517" s="33"/>
      <c r="C517" s="33"/>
    </row>
    <row r="518" spans="2:3" ht="14.25" customHeight="1" x14ac:dyDescent="0.25">
      <c r="B518" s="33"/>
      <c r="C518" s="33"/>
    </row>
    <row r="519" spans="2:3" ht="14.25" customHeight="1" x14ac:dyDescent="0.25">
      <c r="B519" s="33"/>
      <c r="C519" s="33"/>
    </row>
    <row r="520" spans="2:3" ht="14.25" customHeight="1" x14ac:dyDescent="0.25">
      <c r="B520" s="33"/>
      <c r="C520" s="33"/>
    </row>
    <row r="521" spans="2:3" ht="14.25" customHeight="1" x14ac:dyDescent="0.25">
      <c r="B521" s="33"/>
      <c r="C521" s="33"/>
    </row>
    <row r="522" spans="2:3" ht="14.25" customHeight="1" x14ac:dyDescent="0.25">
      <c r="B522" s="33"/>
      <c r="C522" s="33"/>
    </row>
    <row r="523" spans="2:3" ht="14.25" customHeight="1" x14ac:dyDescent="0.25">
      <c r="B523" s="33"/>
      <c r="C523" s="33"/>
    </row>
    <row r="524" spans="2:3" ht="14.25" customHeight="1" x14ac:dyDescent="0.25">
      <c r="B524" s="33"/>
      <c r="C524" s="33"/>
    </row>
    <row r="525" spans="2:3" ht="14.25" customHeight="1" x14ac:dyDescent="0.25">
      <c r="B525" s="33"/>
      <c r="C525" s="33"/>
    </row>
    <row r="526" spans="2:3" ht="14.25" customHeight="1" x14ac:dyDescent="0.25">
      <c r="B526" s="33"/>
      <c r="C526" s="33"/>
    </row>
    <row r="527" spans="2:3" ht="14.25" customHeight="1" x14ac:dyDescent="0.25">
      <c r="B527" s="33"/>
      <c r="C527" s="33"/>
    </row>
    <row r="528" spans="2:3" ht="14.25" customHeight="1" x14ac:dyDescent="0.25">
      <c r="B528" s="33"/>
      <c r="C528" s="33"/>
    </row>
    <row r="529" spans="2:3" ht="14.25" customHeight="1" x14ac:dyDescent="0.25">
      <c r="B529" s="33"/>
      <c r="C529" s="33"/>
    </row>
    <row r="530" spans="2:3" ht="14.25" customHeight="1" x14ac:dyDescent="0.25">
      <c r="B530" s="33"/>
      <c r="C530" s="33"/>
    </row>
    <row r="531" spans="2:3" ht="14.25" customHeight="1" x14ac:dyDescent="0.25">
      <c r="B531" s="33"/>
      <c r="C531" s="33"/>
    </row>
    <row r="532" spans="2:3" ht="14.25" customHeight="1" x14ac:dyDescent="0.25">
      <c r="B532" s="33"/>
      <c r="C532" s="33"/>
    </row>
    <row r="533" spans="2:3" ht="14.25" customHeight="1" x14ac:dyDescent="0.25">
      <c r="B533" s="33"/>
      <c r="C533" s="33"/>
    </row>
    <row r="534" spans="2:3" ht="14.25" customHeight="1" x14ac:dyDescent="0.25">
      <c r="B534" s="33"/>
      <c r="C534" s="33"/>
    </row>
    <row r="535" spans="2:3" ht="14.25" customHeight="1" x14ac:dyDescent="0.25">
      <c r="B535" s="33"/>
      <c r="C535" s="33"/>
    </row>
    <row r="536" spans="2:3" ht="14.25" customHeight="1" x14ac:dyDescent="0.25">
      <c r="B536" s="33"/>
      <c r="C536" s="33"/>
    </row>
    <row r="537" spans="2:3" ht="14.25" customHeight="1" x14ac:dyDescent="0.25">
      <c r="B537" s="33"/>
      <c r="C537" s="33"/>
    </row>
    <row r="538" spans="2:3" ht="14.25" customHeight="1" x14ac:dyDescent="0.25">
      <c r="B538" s="33"/>
      <c r="C538" s="33"/>
    </row>
    <row r="539" spans="2:3" ht="14.25" customHeight="1" x14ac:dyDescent="0.25">
      <c r="B539" s="33"/>
      <c r="C539" s="33"/>
    </row>
    <row r="540" spans="2:3" ht="14.25" customHeight="1" x14ac:dyDescent="0.25">
      <c r="B540" s="33"/>
      <c r="C540" s="33"/>
    </row>
    <row r="541" spans="2:3" ht="14.25" customHeight="1" x14ac:dyDescent="0.25">
      <c r="B541" s="33"/>
      <c r="C541" s="33"/>
    </row>
    <row r="542" spans="2:3" ht="14.25" customHeight="1" x14ac:dyDescent="0.25">
      <c r="B542" s="33"/>
      <c r="C542" s="33"/>
    </row>
    <row r="543" spans="2:3" ht="14.25" customHeight="1" x14ac:dyDescent="0.25">
      <c r="B543" s="33"/>
      <c r="C543" s="33"/>
    </row>
    <row r="544" spans="2:3" ht="14.25" customHeight="1" x14ac:dyDescent="0.25">
      <c r="B544" s="33"/>
      <c r="C544" s="33"/>
    </row>
    <row r="545" spans="2:3" ht="14.25" customHeight="1" x14ac:dyDescent="0.25">
      <c r="B545" s="33"/>
      <c r="C545" s="33"/>
    </row>
    <row r="546" spans="2:3" ht="14.25" customHeight="1" x14ac:dyDescent="0.25">
      <c r="B546" s="33"/>
      <c r="C546" s="33"/>
    </row>
    <row r="547" spans="2:3" ht="14.25" customHeight="1" x14ac:dyDescent="0.25">
      <c r="B547" s="33"/>
      <c r="C547" s="33"/>
    </row>
    <row r="548" spans="2:3" ht="14.25" customHeight="1" x14ac:dyDescent="0.25">
      <c r="B548" s="33"/>
      <c r="C548" s="33"/>
    </row>
    <row r="549" spans="2:3" ht="14.25" customHeight="1" x14ac:dyDescent="0.25">
      <c r="B549" s="33"/>
      <c r="C549" s="33"/>
    </row>
    <row r="550" spans="2:3" ht="14.25" customHeight="1" x14ac:dyDescent="0.25">
      <c r="B550" s="33"/>
      <c r="C550" s="33"/>
    </row>
    <row r="551" spans="2:3" ht="14.25" customHeight="1" x14ac:dyDescent="0.25">
      <c r="B551" s="33"/>
      <c r="C551" s="33"/>
    </row>
    <row r="552" spans="2:3" ht="14.25" customHeight="1" x14ac:dyDescent="0.25">
      <c r="B552" s="33"/>
      <c r="C552" s="33"/>
    </row>
    <row r="553" spans="2:3" ht="14.25" customHeight="1" x14ac:dyDescent="0.25">
      <c r="B553" s="33"/>
      <c r="C553" s="33"/>
    </row>
    <row r="554" spans="2:3" ht="14.25" customHeight="1" x14ac:dyDescent="0.25">
      <c r="B554" s="33"/>
      <c r="C554" s="33"/>
    </row>
    <row r="555" spans="2:3" ht="14.25" customHeight="1" x14ac:dyDescent="0.25">
      <c r="B555" s="33"/>
      <c r="C555" s="33"/>
    </row>
    <row r="556" spans="2:3" ht="14.25" customHeight="1" x14ac:dyDescent="0.25">
      <c r="B556" s="33"/>
      <c r="C556" s="33"/>
    </row>
    <row r="557" spans="2:3" ht="14.25" customHeight="1" x14ac:dyDescent="0.25">
      <c r="B557" s="33"/>
      <c r="C557" s="33"/>
    </row>
    <row r="558" spans="2:3" ht="14.25" customHeight="1" x14ac:dyDescent="0.25">
      <c r="B558" s="33"/>
      <c r="C558" s="33"/>
    </row>
    <row r="559" spans="2:3" ht="14.25" customHeight="1" x14ac:dyDescent="0.25">
      <c r="B559" s="33"/>
      <c r="C559" s="33"/>
    </row>
    <row r="560" spans="2:3" ht="14.25" customHeight="1" x14ac:dyDescent="0.25">
      <c r="B560" s="33"/>
      <c r="C560" s="33"/>
    </row>
    <row r="561" spans="2:3" ht="14.25" customHeight="1" x14ac:dyDescent="0.25">
      <c r="B561" s="33"/>
      <c r="C561" s="33"/>
    </row>
    <row r="562" spans="2:3" ht="14.25" customHeight="1" x14ac:dyDescent="0.25">
      <c r="B562" s="33"/>
      <c r="C562" s="33"/>
    </row>
    <row r="563" spans="2:3" ht="14.25" customHeight="1" x14ac:dyDescent="0.25">
      <c r="B563" s="33"/>
      <c r="C563" s="33"/>
    </row>
    <row r="564" spans="2:3" ht="14.25" customHeight="1" x14ac:dyDescent="0.25">
      <c r="B564" s="33"/>
      <c r="C564" s="33"/>
    </row>
    <row r="565" spans="2:3" ht="14.25" customHeight="1" x14ac:dyDescent="0.25">
      <c r="B565" s="33"/>
      <c r="C565" s="33"/>
    </row>
    <row r="566" spans="2:3" ht="14.25" customHeight="1" x14ac:dyDescent="0.25">
      <c r="B566" s="33"/>
      <c r="C566" s="33"/>
    </row>
    <row r="567" spans="2:3" ht="14.25" customHeight="1" x14ac:dyDescent="0.25">
      <c r="B567" s="33"/>
      <c r="C567" s="33"/>
    </row>
    <row r="568" spans="2:3" ht="14.25" customHeight="1" x14ac:dyDescent="0.25">
      <c r="B568" s="33"/>
      <c r="C568" s="33"/>
    </row>
    <row r="569" spans="2:3" ht="14.25" customHeight="1" x14ac:dyDescent="0.25">
      <c r="B569" s="33"/>
      <c r="C569" s="33"/>
    </row>
    <row r="570" spans="2:3" ht="14.25" customHeight="1" x14ac:dyDescent="0.25">
      <c r="B570" s="33"/>
      <c r="C570" s="33"/>
    </row>
    <row r="571" spans="2:3" ht="14.25" customHeight="1" x14ac:dyDescent="0.25">
      <c r="B571" s="33"/>
      <c r="C571" s="33"/>
    </row>
    <row r="572" spans="2:3" ht="14.25" customHeight="1" x14ac:dyDescent="0.25">
      <c r="B572" s="33"/>
      <c r="C572" s="33"/>
    </row>
    <row r="573" spans="2:3" ht="14.25" customHeight="1" x14ac:dyDescent="0.25">
      <c r="B573" s="33"/>
      <c r="C573" s="33"/>
    </row>
    <row r="574" spans="2:3" ht="14.25" customHeight="1" x14ac:dyDescent="0.25">
      <c r="B574" s="33"/>
      <c r="C574" s="33"/>
    </row>
    <row r="575" spans="2:3" ht="14.25" customHeight="1" x14ac:dyDescent="0.25">
      <c r="B575" s="33"/>
      <c r="C575" s="33"/>
    </row>
    <row r="576" spans="2:3" ht="14.25" customHeight="1" x14ac:dyDescent="0.25">
      <c r="B576" s="33"/>
      <c r="C576" s="33"/>
    </row>
    <row r="577" spans="2:3" ht="14.25" customHeight="1" x14ac:dyDescent="0.25">
      <c r="B577" s="33"/>
      <c r="C577" s="33"/>
    </row>
    <row r="578" spans="2:3" ht="14.25" customHeight="1" x14ac:dyDescent="0.25">
      <c r="B578" s="33"/>
      <c r="C578" s="33"/>
    </row>
    <row r="579" spans="2:3" ht="14.25" customHeight="1" x14ac:dyDescent="0.25">
      <c r="B579" s="33"/>
      <c r="C579" s="33"/>
    </row>
    <row r="580" spans="2:3" ht="14.25" customHeight="1" x14ac:dyDescent="0.25">
      <c r="B580" s="33"/>
      <c r="C580" s="33"/>
    </row>
    <row r="581" spans="2:3" ht="14.25" customHeight="1" x14ac:dyDescent="0.25">
      <c r="B581" s="33"/>
      <c r="C581" s="33"/>
    </row>
    <row r="582" spans="2:3" ht="14.25" customHeight="1" x14ac:dyDescent="0.25">
      <c r="B582" s="33"/>
      <c r="C582" s="33"/>
    </row>
    <row r="583" spans="2:3" ht="14.25" customHeight="1" x14ac:dyDescent="0.25">
      <c r="B583" s="33"/>
      <c r="C583" s="33"/>
    </row>
    <row r="584" spans="2:3" ht="14.25" customHeight="1" x14ac:dyDescent="0.25">
      <c r="B584" s="33"/>
      <c r="C584" s="33"/>
    </row>
    <row r="585" spans="2:3" ht="14.25" customHeight="1" x14ac:dyDescent="0.25">
      <c r="B585" s="33"/>
      <c r="C585" s="33"/>
    </row>
    <row r="586" spans="2:3" ht="14.25" customHeight="1" x14ac:dyDescent="0.25">
      <c r="B586" s="33"/>
      <c r="C586" s="33"/>
    </row>
    <row r="587" spans="2:3" ht="14.25" customHeight="1" x14ac:dyDescent="0.25">
      <c r="B587" s="33"/>
      <c r="C587" s="33"/>
    </row>
    <row r="588" spans="2:3" ht="14.25" customHeight="1" x14ac:dyDescent="0.25">
      <c r="B588" s="33"/>
      <c r="C588" s="33"/>
    </row>
    <row r="589" spans="2:3" ht="14.25" customHeight="1" x14ac:dyDescent="0.25">
      <c r="B589" s="33"/>
      <c r="C589" s="33"/>
    </row>
    <row r="590" spans="2:3" ht="14.25" customHeight="1" x14ac:dyDescent="0.25">
      <c r="B590" s="33"/>
      <c r="C590" s="33"/>
    </row>
    <row r="591" spans="2:3" ht="14.25" customHeight="1" x14ac:dyDescent="0.25">
      <c r="B591" s="33"/>
      <c r="C591" s="33"/>
    </row>
    <row r="592" spans="2:3" ht="14.25" customHeight="1" x14ac:dyDescent="0.25">
      <c r="B592" s="33"/>
      <c r="C592" s="33"/>
    </row>
    <row r="593" spans="2:3" ht="14.25" customHeight="1" x14ac:dyDescent="0.25">
      <c r="B593" s="33"/>
      <c r="C593" s="33"/>
    </row>
    <row r="594" spans="2:3" ht="14.25" customHeight="1" x14ac:dyDescent="0.25">
      <c r="B594" s="33"/>
      <c r="C594" s="33"/>
    </row>
    <row r="595" spans="2:3" ht="14.25" customHeight="1" x14ac:dyDescent="0.25">
      <c r="B595" s="33"/>
      <c r="C595" s="33"/>
    </row>
    <row r="596" spans="2:3" ht="14.25" customHeight="1" x14ac:dyDescent="0.25">
      <c r="B596" s="33"/>
      <c r="C596" s="33"/>
    </row>
    <row r="597" spans="2:3" ht="14.25" customHeight="1" x14ac:dyDescent="0.25">
      <c r="B597" s="33"/>
      <c r="C597" s="33"/>
    </row>
    <row r="598" spans="2:3" ht="14.25" customHeight="1" x14ac:dyDescent="0.25">
      <c r="B598" s="33"/>
      <c r="C598" s="33"/>
    </row>
    <row r="599" spans="2:3" ht="14.25" customHeight="1" x14ac:dyDescent="0.25">
      <c r="B599" s="33"/>
      <c r="C599" s="33"/>
    </row>
    <row r="600" spans="2:3" ht="14.25" customHeight="1" x14ac:dyDescent="0.25">
      <c r="B600" s="33"/>
      <c r="C600" s="33"/>
    </row>
    <row r="601" spans="2:3" ht="14.25" customHeight="1" x14ac:dyDescent="0.25">
      <c r="B601" s="33"/>
      <c r="C601" s="33"/>
    </row>
    <row r="602" spans="2:3" ht="14.25" customHeight="1" x14ac:dyDescent="0.25">
      <c r="B602" s="33"/>
      <c r="C602" s="33"/>
    </row>
    <row r="603" spans="2:3" ht="14.25" customHeight="1" x14ac:dyDescent="0.25">
      <c r="B603" s="33"/>
      <c r="C603" s="33"/>
    </row>
    <row r="604" spans="2:3" ht="14.25" customHeight="1" x14ac:dyDescent="0.25">
      <c r="B604" s="33"/>
      <c r="C604" s="33"/>
    </row>
    <row r="605" spans="2:3" ht="14.25" customHeight="1" x14ac:dyDescent="0.25">
      <c r="B605" s="33"/>
      <c r="C605" s="33"/>
    </row>
    <row r="606" spans="2:3" ht="14.25" customHeight="1" x14ac:dyDescent="0.25">
      <c r="B606" s="33"/>
      <c r="C606" s="33"/>
    </row>
    <row r="607" spans="2:3" ht="14.25" customHeight="1" x14ac:dyDescent="0.25">
      <c r="B607" s="33"/>
      <c r="C607" s="33"/>
    </row>
    <row r="608" spans="2:3" ht="14.25" customHeight="1" x14ac:dyDescent="0.25">
      <c r="B608" s="33"/>
      <c r="C608" s="33"/>
    </row>
    <row r="609" spans="2:3" ht="14.25" customHeight="1" x14ac:dyDescent="0.25">
      <c r="B609" s="33"/>
      <c r="C609" s="33"/>
    </row>
    <row r="610" spans="2:3" ht="14.25" customHeight="1" x14ac:dyDescent="0.25">
      <c r="B610" s="33"/>
      <c r="C610" s="33"/>
    </row>
    <row r="611" spans="2:3" ht="14.25" customHeight="1" x14ac:dyDescent="0.25">
      <c r="B611" s="33"/>
      <c r="C611" s="33"/>
    </row>
    <row r="612" spans="2:3" ht="14.25" customHeight="1" x14ac:dyDescent="0.25">
      <c r="B612" s="33"/>
      <c r="C612" s="33"/>
    </row>
    <row r="613" spans="2:3" ht="14.25" customHeight="1" x14ac:dyDescent="0.25">
      <c r="B613" s="33"/>
      <c r="C613" s="33"/>
    </row>
    <row r="614" spans="2:3" ht="14.25" customHeight="1" x14ac:dyDescent="0.25">
      <c r="B614" s="33"/>
      <c r="C614" s="33"/>
    </row>
    <row r="615" spans="2:3" ht="14.25" customHeight="1" x14ac:dyDescent="0.25">
      <c r="B615" s="33"/>
      <c r="C615" s="33"/>
    </row>
    <row r="616" spans="2:3" ht="14.25" customHeight="1" x14ac:dyDescent="0.25">
      <c r="B616" s="33"/>
      <c r="C616" s="33"/>
    </row>
    <row r="617" spans="2:3" ht="14.25" customHeight="1" x14ac:dyDescent="0.25">
      <c r="B617" s="33"/>
      <c r="C617" s="33"/>
    </row>
    <row r="618" spans="2:3" ht="14.25" customHeight="1" x14ac:dyDescent="0.25">
      <c r="B618" s="33"/>
      <c r="C618" s="33"/>
    </row>
    <row r="619" spans="2:3" ht="14.25" customHeight="1" x14ac:dyDescent="0.25">
      <c r="B619" s="33"/>
      <c r="C619" s="33"/>
    </row>
    <row r="620" spans="2:3" ht="14.25" customHeight="1" x14ac:dyDescent="0.25">
      <c r="B620" s="33"/>
      <c r="C620" s="33"/>
    </row>
    <row r="621" spans="2:3" ht="14.25" customHeight="1" x14ac:dyDescent="0.25">
      <c r="B621" s="33"/>
      <c r="C621" s="33"/>
    </row>
    <row r="622" spans="2:3" ht="14.25" customHeight="1" x14ac:dyDescent="0.25">
      <c r="B622" s="33"/>
      <c r="C622" s="33"/>
    </row>
    <row r="623" spans="2:3" ht="14.25" customHeight="1" x14ac:dyDescent="0.25">
      <c r="B623" s="33"/>
      <c r="C623" s="33"/>
    </row>
    <row r="624" spans="2:3" ht="14.25" customHeight="1" x14ac:dyDescent="0.25">
      <c r="B624" s="33"/>
      <c r="C624" s="33"/>
    </row>
    <row r="625" spans="2:3" ht="14.25" customHeight="1" x14ac:dyDescent="0.25">
      <c r="B625" s="33"/>
      <c r="C625" s="33"/>
    </row>
    <row r="626" spans="2:3" ht="14.25" customHeight="1" x14ac:dyDescent="0.25">
      <c r="B626" s="33"/>
      <c r="C626" s="33"/>
    </row>
    <row r="627" spans="2:3" ht="14.25" customHeight="1" x14ac:dyDescent="0.25">
      <c r="B627" s="33"/>
      <c r="C627" s="33"/>
    </row>
    <row r="628" spans="2:3" ht="14.25" customHeight="1" x14ac:dyDescent="0.25">
      <c r="B628" s="33"/>
      <c r="C628" s="33"/>
    </row>
    <row r="629" spans="2:3" ht="14.25" customHeight="1" x14ac:dyDescent="0.25">
      <c r="B629" s="33"/>
      <c r="C629" s="33"/>
    </row>
    <row r="630" spans="2:3" ht="14.25" customHeight="1" x14ac:dyDescent="0.25">
      <c r="B630" s="33"/>
      <c r="C630" s="33"/>
    </row>
    <row r="631" spans="2:3" ht="14.25" customHeight="1" x14ac:dyDescent="0.25">
      <c r="B631" s="33"/>
      <c r="C631" s="33"/>
    </row>
    <row r="632" spans="2:3" ht="14.25" customHeight="1" x14ac:dyDescent="0.25">
      <c r="B632" s="33"/>
      <c r="C632" s="33"/>
    </row>
    <row r="633" spans="2:3" ht="14.25" customHeight="1" x14ac:dyDescent="0.25">
      <c r="B633" s="33"/>
      <c r="C633" s="33"/>
    </row>
    <row r="634" spans="2:3" ht="14.25" customHeight="1" x14ac:dyDescent="0.25">
      <c r="B634" s="33"/>
      <c r="C634" s="33"/>
    </row>
    <row r="635" spans="2:3" ht="14.25" customHeight="1" x14ac:dyDescent="0.25">
      <c r="B635" s="33"/>
      <c r="C635" s="33"/>
    </row>
    <row r="636" spans="2:3" ht="14.25" customHeight="1" x14ac:dyDescent="0.25">
      <c r="B636" s="33"/>
      <c r="C636" s="33"/>
    </row>
    <row r="637" spans="2:3" ht="14.25" customHeight="1" x14ac:dyDescent="0.25">
      <c r="B637" s="33"/>
      <c r="C637" s="33"/>
    </row>
    <row r="638" spans="2:3" ht="14.25" customHeight="1" x14ac:dyDescent="0.25">
      <c r="B638" s="33"/>
      <c r="C638" s="33"/>
    </row>
    <row r="639" spans="2:3" ht="14.25" customHeight="1" x14ac:dyDescent="0.25">
      <c r="B639" s="33"/>
      <c r="C639" s="33"/>
    </row>
    <row r="640" spans="2:3" ht="14.25" customHeight="1" x14ac:dyDescent="0.25">
      <c r="B640" s="33"/>
      <c r="C640" s="33"/>
    </row>
    <row r="641" spans="2:3" ht="14.25" customHeight="1" x14ac:dyDescent="0.25">
      <c r="B641" s="33"/>
      <c r="C641" s="33"/>
    </row>
    <row r="642" spans="2:3" ht="14.25" customHeight="1" x14ac:dyDescent="0.25">
      <c r="B642" s="33"/>
      <c r="C642" s="33"/>
    </row>
    <row r="643" spans="2:3" ht="14.25" customHeight="1" x14ac:dyDescent="0.25">
      <c r="B643" s="33"/>
      <c r="C643" s="33"/>
    </row>
    <row r="644" spans="2:3" ht="14.25" customHeight="1" x14ac:dyDescent="0.25">
      <c r="B644" s="33"/>
      <c r="C644" s="33"/>
    </row>
    <row r="645" spans="2:3" ht="14.25" customHeight="1" x14ac:dyDescent="0.25">
      <c r="B645" s="33"/>
      <c r="C645" s="33"/>
    </row>
    <row r="646" spans="2:3" ht="14.25" customHeight="1" x14ac:dyDescent="0.25">
      <c r="B646" s="33"/>
      <c r="C646" s="33"/>
    </row>
    <row r="647" spans="2:3" ht="14.25" customHeight="1" x14ac:dyDescent="0.25">
      <c r="B647" s="33"/>
      <c r="C647" s="33"/>
    </row>
    <row r="648" spans="2:3" ht="14.25" customHeight="1" x14ac:dyDescent="0.25">
      <c r="B648" s="33"/>
      <c r="C648" s="33"/>
    </row>
    <row r="649" spans="2:3" ht="14.25" customHeight="1" x14ac:dyDescent="0.25">
      <c r="B649" s="33"/>
      <c r="C649" s="33"/>
    </row>
    <row r="650" spans="2:3" ht="14.25" customHeight="1" x14ac:dyDescent="0.25">
      <c r="B650" s="33"/>
      <c r="C650" s="33"/>
    </row>
    <row r="651" spans="2:3" ht="14.25" customHeight="1" x14ac:dyDescent="0.25">
      <c r="B651" s="33"/>
      <c r="C651" s="33"/>
    </row>
    <row r="652" spans="2:3" ht="14.25" customHeight="1" x14ac:dyDescent="0.25">
      <c r="B652" s="33"/>
      <c r="C652" s="33"/>
    </row>
    <row r="653" spans="2:3" ht="14.25" customHeight="1" x14ac:dyDescent="0.25">
      <c r="B653" s="33"/>
      <c r="C653" s="33"/>
    </row>
    <row r="654" spans="2:3" ht="14.25" customHeight="1" x14ac:dyDescent="0.25">
      <c r="B654" s="33"/>
      <c r="C654" s="33"/>
    </row>
    <row r="655" spans="2:3" ht="14.25" customHeight="1" x14ac:dyDescent="0.25">
      <c r="B655" s="33"/>
      <c r="C655" s="33"/>
    </row>
    <row r="656" spans="2:3" ht="14.25" customHeight="1" x14ac:dyDescent="0.25">
      <c r="B656" s="33"/>
      <c r="C656" s="33"/>
    </row>
    <row r="657" spans="2:3" ht="14.25" customHeight="1" x14ac:dyDescent="0.25">
      <c r="B657" s="33"/>
      <c r="C657" s="33"/>
    </row>
    <row r="658" spans="2:3" ht="14.25" customHeight="1" x14ac:dyDescent="0.25">
      <c r="B658" s="33"/>
      <c r="C658" s="33"/>
    </row>
    <row r="659" spans="2:3" ht="14.25" customHeight="1" x14ac:dyDescent="0.25">
      <c r="B659" s="33"/>
      <c r="C659" s="33"/>
    </row>
    <row r="660" spans="2:3" ht="14.25" customHeight="1" x14ac:dyDescent="0.25">
      <c r="B660" s="33"/>
      <c r="C660" s="33"/>
    </row>
    <row r="661" spans="2:3" ht="14.25" customHeight="1" x14ac:dyDescent="0.25">
      <c r="B661" s="33"/>
      <c r="C661" s="33"/>
    </row>
    <row r="662" spans="2:3" ht="14.25" customHeight="1" x14ac:dyDescent="0.25">
      <c r="B662" s="33"/>
      <c r="C662" s="33"/>
    </row>
    <row r="663" spans="2:3" ht="14.25" customHeight="1" x14ac:dyDescent="0.25">
      <c r="B663" s="33"/>
      <c r="C663" s="33"/>
    </row>
    <row r="664" spans="2:3" ht="14.25" customHeight="1" x14ac:dyDescent="0.25">
      <c r="B664" s="33"/>
      <c r="C664" s="33"/>
    </row>
    <row r="665" spans="2:3" ht="14.25" customHeight="1" x14ac:dyDescent="0.25">
      <c r="B665" s="33"/>
      <c r="C665" s="33"/>
    </row>
    <row r="666" spans="2:3" ht="14.25" customHeight="1" x14ac:dyDescent="0.25">
      <c r="B666" s="33"/>
      <c r="C666" s="33"/>
    </row>
    <row r="667" spans="2:3" ht="14.25" customHeight="1" x14ac:dyDescent="0.25">
      <c r="B667" s="33"/>
      <c r="C667" s="33"/>
    </row>
    <row r="668" spans="2:3" ht="14.25" customHeight="1" x14ac:dyDescent="0.25">
      <c r="B668" s="33"/>
      <c r="C668" s="33"/>
    </row>
    <row r="669" spans="2:3" ht="14.25" customHeight="1" x14ac:dyDescent="0.25">
      <c r="B669" s="33"/>
      <c r="C669" s="33"/>
    </row>
    <row r="670" spans="2:3" ht="14.25" customHeight="1" x14ac:dyDescent="0.25">
      <c r="B670" s="33"/>
      <c r="C670" s="33"/>
    </row>
    <row r="671" spans="2:3" ht="14.25" customHeight="1" x14ac:dyDescent="0.25">
      <c r="B671" s="33"/>
      <c r="C671" s="33"/>
    </row>
    <row r="672" spans="2:3" ht="14.25" customHeight="1" x14ac:dyDescent="0.25">
      <c r="B672" s="33"/>
      <c r="C672" s="33"/>
    </row>
    <row r="673" spans="2:3" ht="14.25" customHeight="1" x14ac:dyDescent="0.25">
      <c r="B673" s="33"/>
      <c r="C673" s="33"/>
    </row>
    <row r="674" spans="2:3" ht="14.25" customHeight="1" x14ac:dyDescent="0.25">
      <c r="B674" s="33"/>
      <c r="C674" s="33"/>
    </row>
    <row r="675" spans="2:3" ht="14.25" customHeight="1" x14ac:dyDescent="0.25">
      <c r="B675" s="33"/>
      <c r="C675" s="33"/>
    </row>
    <row r="676" spans="2:3" ht="14.25" customHeight="1" x14ac:dyDescent="0.25">
      <c r="B676" s="33"/>
      <c r="C676" s="33"/>
    </row>
    <row r="677" spans="2:3" ht="14.25" customHeight="1" x14ac:dyDescent="0.25">
      <c r="B677" s="33"/>
      <c r="C677" s="33"/>
    </row>
    <row r="678" spans="2:3" ht="14.25" customHeight="1" x14ac:dyDescent="0.25">
      <c r="B678" s="33"/>
      <c r="C678" s="33"/>
    </row>
    <row r="679" spans="2:3" ht="14.25" customHeight="1" x14ac:dyDescent="0.25">
      <c r="B679" s="33"/>
      <c r="C679" s="33"/>
    </row>
    <row r="680" spans="2:3" ht="14.25" customHeight="1" x14ac:dyDescent="0.25">
      <c r="B680" s="33"/>
      <c r="C680" s="33"/>
    </row>
    <row r="681" spans="2:3" ht="14.25" customHeight="1" x14ac:dyDescent="0.25">
      <c r="B681" s="33"/>
      <c r="C681" s="33"/>
    </row>
    <row r="682" spans="2:3" ht="14.25" customHeight="1" x14ac:dyDescent="0.25">
      <c r="B682" s="33"/>
      <c r="C682" s="33"/>
    </row>
    <row r="683" spans="2:3" ht="14.25" customHeight="1" x14ac:dyDescent="0.25">
      <c r="B683" s="33"/>
      <c r="C683" s="33"/>
    </row>
    <row r="684" spans="2:3" ht="14.25" customHeight="1" x14ac:dyDescent="0.25">
      <c r="B684" s="33"/>
      <c r="C684" s="33"/>
    </row>
    <row r="685" spans="2:3" ht="14.25" customHeight="1" x14ac:dyDescent="0.25">
      <c r="B685" s="33"/>
      <c r="C685" s="33"/>
    </row>
    <row r="686" spans="2:3" ht="14.25" customHeight="1" x14ac:dyDescent="0.25">
      <c r="B686" s="33"/>
      <c r="C686" s="33"/>
    </row>
    <row r="687" spans="2:3" ht="14.25" customHeight="1" x14ac:dyDescent="0.25">
      <c r="B687" s="33"/>
      <c r="C687" s="33"/>
    </row>
    <row r="688" spans="2:3" ht="14.25" customHeight="1" x14ac:dyDescent="0.25">
      <c r="B688" s="33"/>
      <c r="C688" s="33"/>
    </row>
    <row r="689" spans="2:3" ht="14.25" customHeight="1" x14ac:dyDescent="0.25">
      <c r="B689" s="33"/>
      <c r="C689" s="33"/>
    </row>
    <row r="690" spans="2:3" ht="14.25" customHeight="1" x14ac:dyDescent="0.25">
      <c r="B690" s="33"/>
      <c r="C690" s="33"/>
    </row>
    <row r="691" spans="2:3" ht="14.25" customHeight="1" x14ac:dyDescent="0.25">
      <c r="B691" s="33"/>
      <c r="C691" s="33"/>
    </row>
    <row r="692" spans="2:3" ht="14.25" customHeight="1" x14ac:dyDescent="0.25">
      <c r="B692" s="33"/>
      <c r="C692" s="33"/>
    </row>
    <row r="693" spans="2:3" ht="14.25" customHeight="1" x14ac:dyDescent="0.25">
      <c r="B693" s="33"/>
      <c r="C693" s="33"/>
    </row>
    <row r="694" spans="2:3" ht="14.25" customHeight="1" x14ac:dyDescent="0.25">
      <c r="B694" s="33"/>
      <c r="C694" s="33"/>
    </row>
    <row r="695" spans="2:3" ht="14.25" customHeight="1" x14ac:dyDescent="0.25">
      <c r="B695" s="33"/>
      <c r="C695" s="33"/>
    </row>
    <row r="696" spans="2:3" ht="14.25" customHeight="1" x14ac:dyDescent="0.25">
      <c r="B696" s="33"/>
      <c r="C696" s="33"/>
    </row>
    <row r="697" spans="2:3" ht="14.25" customHeight="1" x14ac:dyDescent="0.25">
      <c r="B697" s="33"/>
      <c r="C697" s="33"/>
    </row>
    <row r="698" spans="2:3" ht="14.25" customHeight="1" x14ac:dyDescent="0.25">
      <c r="B698" s="33"/>
      <c r="C698" s="33"/>
    </row>
    <row r="699" spans="2:3" ht="14.25" customHeight="1" x14ac:dyDescent="0.25">
      <c r="B699" s="33"/>
      <c r="C699" s="33"/>
    </row>
    <row r="700" spans="2:3" ht="14.25" customHeight="1" x14ac:dyDescent="0.25">
      <c r="B700" s="33"/>
      <c r="C700" s="33"/>
    </row>
    <row r="701" spans="2:3" ht="14.25" customHeight="1" x14ac:dyDescent="0.25">
      <c r="B701" s="33"/>
      <c r="C701" s="33"/>
    </row>
    <row r="702" spans="2:3" ht="14.25" customHeight="1" x14ac:dyDescent="0.25">
      <c r="B702" s="33"/>
      <c r="C702" s="33"/>
    </row>
    <row r="703" spans="2:3" ht="14.25" customHeight="1" x14ac:dyDescent="0.25">
      <c r="B703" s="33"/>
      <c r="C703" s="33"/>
    </row>
    <row r="704" spans="2:3" ht="14.25" customHeight="1" x14ac:dyDescent="0.25">
      <c r="B704" s="33"/>
      <c r="C704" s="33"/>
    </row>
    <row r="705" spans="2:3" ht="14.25" customHeight="1" x14ac:dyDescent="0.25">
      <c r="B705" s="33"/>
      <c r="C705" s="33"/>
    </row>
    <row r="706" spans="2:3" ht="14.25" customHeight="1" x14ac:dyDescent="0.25">
      <c r="B706" s="33"/>
      <c r="C706" s="33"/>
    </row>
    <row r="707" spans="2:3" ht="14.25" customHeight="1" x14ac:dyDescent="0.25">
      <c r="B707" s="33"/>
      <c r="C707" s="33"/>
    </row>
    <row r="708" spans="2:3" ht="14.25" customHeight="1" x14ac:dyDescent="0.25">
      <c r="B708" s="33"/>
      <c r="C708" s="33"/>
    </row>
    <row r="709" spans="2:3" ht="14.25" customHeight="1" x14ac:dyDescent="0.25">
      <c r="B709" s="33"/>
      <c r="C709" s="33"/>
    </row>
    <row r="710" spans="2:3" ht="14.25" customHeight="1" x14ac:dyDescent="0.25">
      <c r="B710" s="33"/>
      <c r="C710" s="33"/>
    </row>
    <row r="711" spans="2:3" ht="14.25" customHeight="1" x14ac:dyDescent="0.25">
      <c r="B711" s="33"/>
      <c r="C711" s="33"/>
    </row>
    <row r="712" spans="2:3" ht="14.25" customHeight="1" x14ac:dyDescent="0.25">
      <c r="B712" s="33"/>
      <c r="C712" s="33"/>
    </row>
    <row r="713" spans="2:3" ht="14.25" customHeight="1" x14ac:dyDescent="0.25">
      <c r="B713" s="33"/>
      <c r="C713" s="33"/>
    </row>
    <row r="714" spans="2:3" ht="14.25" customHeight="1" x14ac:dyDescent="0.25">
      <c r="B714" s="33"/>
      <c r="C714" s="33"/>
    </row>
    <row r="715" spans="2:3" ht="14.25" customHeight="1" x14ac:dyDescent="0.25">
      <c r="B715" s="33"/>
      <c r="C715" s="33"/>
    </row>
    <row r="716" spans="2:3" ht="14.25" customHeight="1" x14ac:dyDescent="0.25">
      <c r="B716" s="33"/>
      <c r="C716" s="33"/>
    </row>
    <row r="717" spans="2:3" ht="14.25" customHeight="1" x14ac:dyDescent="0.25">
      <c r="B717" s="33"/>
      <c r="C717" s="33"/>
    </row>
    <row r="718" spans="2:3" ht="14.25" customHeight="1" x14ac:dyDescent="0.25">
      <c r="B718" s="33"/>
      <c r="C718" s="33"/>
    </row>
    <row r="719" spans="2:3" ht="14.25" customHeight="1" x14ac:dyDescent="0.25">
      <c r="B719" s="33"/>
      <c r="C719" s="33"/>
    </row>
    <row r="720" spans="2:3" ht="14.25" customHeight="1" x14ac:dyDescent="0.25">
      <c r="B720" s="33"/>
      <c r="C720" s="33"/>
    </row>
    <row r="721" spans="2:3" ht="14.25" customHeight="1" x14ac:dyDescent="0.25">
      <c r="B721" s="33"/>
      <c r="C721" s="33"/>
    </row>
    <row r="722" spans="2:3" ht="14.25" customHeight="1" x14ac:dyDescent="0.25">
      <c r="B722" s="33"/>
      <c r="C722" s="33"/>
    </row>
    <row r="723" spans="2:3" ht="14.25" customHeight="1" x14ac:dyDescent="0.25">
      <c r="B723" s="33"/>
      <c r="C723" s="33"/>
    </row>
    <row r="724" spans="2:3" ht="14.25" customHeight="1" x14ac:dyDescent="0.25">
      <c r="B724" s="33"/>
      <c r="C724" s="33"/>
    </row>
    <row r="725" spans="2:3" ht="14.25" customHeight="1" x14ac:dyDescent="0.25">
      <c r="B725" s="33"/>
      <c r="C725" s="33"/>
    </row>
    <row r="726" spans="2:3" ht="14.25" customHeight="1" x14ac:dyDescent="0.25">
      <c r="B726" s="33"/>
      <c r="C726" s="33"/>
    </row>
    <row r="727" spans="2:3" ht="14.25" customHeight="1" x14ac:dyDescent="0.25">
      <c r="B727" s="33"/>
      <c r="C727" s="33"/>
    </row>
    <row r="728" spans="2:3" ht="14.25" customHeight="1" x14ac:dyDescent="0.25">
      <c r="B728" s="33"/>
      <c r="C728" s="33"/>
    </row>
    <row r="729" spans="2:3" ht="14.25" customHeight="1" x14ac:dyDescent="0.25">
      <c r="B729" s="33"/>
      <c r="C729" s="33"/>
    </row>
    <row r="730" spans="2:3" ht="14.25" customHeight="1" x14ac:dyDescent="0.25">
      <c r="B730" s="33"/>
      <c r="C730" s="33"/>
    </row>
    <row r="731" spans="2:3" ht="14.25" customHeight="1" x14ac:dyDescent="0.25">
      <c r="B731" s="33"/>
      <c r="C731" s="33"/>
    </row>
    <row r="732" spans="2:3" ht="14.25" customHeight="1" x14ac:dyDescent="0.25">
      <c r="B732" s="33"/>
      <c r="C732" s="33"/>
    </row>
    <row r="733" spans="2:3" ht="14.25" customHeight="1" x14ac:dyDescent="0.25">
      <c r="B733" s="33"/>
      <c r="C733" s="33"/>
    </row>
    <row r="734" spans="2:3" ht="14.25" customHeight="1" x14ac:dyDescent="0.25">
      <c r="B734" s="33"/>
      <c r="C734" s="33"/>
    </row>
    <row r="735" spans="2:3" ht="14.25" customHeight="1" x14ac:dyDescent="0.25">
      <c r="B735" s="33"/>
      <c r="C735" s="33"/>
    </row>
    <row r="736" spans="2:3" ht="14.25" customHeight="1" x14ac:dyDescent="0.25">
      <c r="B736" s="33"/>
      <c r="C736" s="33"/>
    </row>
    <row r="737" spans="2:3" ht="14.25" customHeight="1" x14ac:dyDescent="0.25">
      <c r="B737" s="33"/>
      <c r="C737" s="33"/>
    </row>
    <row r="738" spans="2:3" ht="14.25" customHeight="1" x14ac:dyDescent="0.25">
      <c r="B738" s="33"/>
      <c r="C738" s="33"/>
    </row>
    <row r="739" spans="2:3" ht="14.25" customHeight="1" x14ac:dyDescent="0.25">
      <c r="B739" s="33"/>
      <c r="C739" s="33"/>
    </row>
    <row r="740" spans="2:3" ht="14.25" customHeight="1" x14ac:dyDescent="0.25">
      <c r="B740" s="33"/>
      <c r="C740" s="33"/>
    </row>
    <row r="741" spans="2:3" ht="14.25" customHeight="1" x14ac:dyDescent="0.25">
      <c r="B741" s="33"/>
      <c r="C741" s="33"/>
    </row>
    <row r="742" spans="2:3" ht="14.25" customHeight="1" x14ac:dyDescent="0.25">
      <c r="B742" s="33"/>
      <c r="C742" s="33"/>
    </row>
    <row r="743" spans="2:3" ht="14.25" customHeight="1" x14ac:dyDescent="0.25">
      <c r="B743" s="33"/>
      <c r="C743" s="33"/>
    </row>
    <row r="744" spans="2:3" ht="14.25" customHeight="1" x14ac:dyDescent="0.25">
      <c r="B744" s="33"/>
      <c r="C744" s="33"/>
    </row>
    <row r="745" spans="2:3" ht="14.25" customHeight="1" x14ac:dyDescent="0.25">
      <c r="B745" s="33"/>
      <c r="C745" s="33"/>
    </row>
    <row r="746" spans="2:3" ht="14.25" customHeight="1" x14ac:dyDescent="0.25">
      <c r="B746" s="33"/>
      <c r="C746" s="33"/>
    </row>
    <row r="747" spans="2:3" ht="14.25" customHeight="1" x14ac:dyDescent="0.25">
      <c r="B747" s="33"/>
      <c r="C747" s="33"/>
    </row>
    <row r="748" spans="2:3" ht="14.25" customHeight="1" x14ac:dyDescent="0.25">
      <c r="B748" s="33"/>
      <c r="C748" s="33"/>
    </row>
    <row r="749" spans="2:3" ht="14.25" customHeight="1" x14ac:dyDescent="0.25">
      <c r="B749" s="33"/>
      <c r="C749" s="33"/>
    </row>
    <row r="750" spans="2:3" ht="14.25" customHeight="1" x14ac:dyDescent="0.25">
      <c r="B750" s="33"/>
      <c r="C750" s="33"/>
    </row>
    <row r="751" spans="2:3" ht="14.25" customHeight="1" x14ac:dyDescent="0.25">
      <c r="B751" s="33"/>
      <c r="C751" s="33"/>
    </row>
    <row r="752" spans="2:3" ht="14.25" customHeight="1" x14ac:dyDescent="0.25">
      <c r="B752" s="33"/>
      <c r="C752" s="33"/>
    </row>
    <row r="753" spans="2:3" ht="14.25" customHeight="1" x14ac:dyDescent="0.25">
      <c r="B753" s="33"/>
      <c r="C753" s="33"/>
    </row>
    <row r="754" spans="2:3" ht="14.25" customHeight="1" x14ac:dyDescent="0.25">
      <c r="B754" s="33"/>
      <c r="C754" s="33"/>
    </row>
    <row r="755" spans="2:3" ht="14.25" customHeight="1" x14ac:dyDescent="0.25">
      <c r="B755" s="33"/>
      <c r="C755" s="33"/>
    </row>
    <row r="756" spans="2:3" ht="14.25" customHeight="1" x14ac:dyDescent="0.25">
      <c r="B756" s="33"/>
      <c r="C756" s="33"/>
    </row>
    <row r="757" spans="2:3" ht="14.25" customHeight="1" x14ac:dyDescent="0.25">
      <c r="B757" s="33"/>
      <c r="C757" s="33"/>
    </row>
    <row r="758" spans="2:3" ht="14.25" customHeight="1" x14ac:dyDescent="0.25">
      <c r="B758" s="33"/>
      <c r="C758" s="33"/>
    </row>
    <row r="759" spans="2:3" ht="14.25" customHeight="1" x14ac:dyDescent="0.25">
      <c r="B759" s="33"/>
      <c r="C759" s="33"/>
    </row>
    <row r="760" spans="2:3" ht="14.25" customHeight="1" x14ac:dyDescent="0.25">
      <c r="B760" s="33"/>
      <c r="C760" s="33"/>
    </row>
    <row r="761" spans="2:3" ht="14.25" customHeight="1" x14ac:dyDescent="0.25">
      <c r="B761" s="33"/>
      <c r="C761" s="33"/>
    </row>
    <row r="762" spans="2:3" ht="14.25" customHeight="1" x14ac:dyDescent="0.25">
      <c r="B762" s="33"/>
      <c r="C762" s="33"/>
    </row>
    <row r="763" spans="2:3" ht="14.25" customHeight="1" x14ac:dyDescent="0.25">
      <c r="B763" s="33"/>
      <c r="C763" s="33"/>
    </row>
    <row r="764" spans="2:3" ht="14.25" customHeight="1" x14ac:dyDescent="0.25">
      <c r="B764" s="33"/>
      <c r="C764" s="33"/>
    </row>
    <row r="765" spans="2:3" ht="14.25" customHeight="1" x14ac:dyDescent="0.25">
      <c r="B765" s="33"/>
      <c r="C765" s="33"/>
    </row>
    <row r="766" spans="2:3" ht="14.25" customHeight="1" x14ac:dyDescent="0.25">
      <c r="B766" s="33"/>
      <c r="C766" s="33"/>
    </row>
    <row r="767" spans="2:3" ht="14.25" customHeight="1" x14ac:dyDescent="0.25">
      <c r="B767" s="33"/>
      <c r="C767" s="33"/>
    </row>
    <row r="768" spans="2:3" ht="14.25" customHeight="1" x14ac:dyDescent="0.25">
      <c r="B768" s="33"/>
      <c r="C768" s="33"/>
    </row>
    <row r="769" spans="2:3" ht="14.25" customHeight="1" x14ac:dyDescent="0.25">
      <c r="B769" s="33"/>
      <c r="C769" s="33"/>
    </row>
    <row r="770" spans="2:3" ht="14.25" customHeight="1" x14ac:dyDescent="0.25">
      <c r="B770" s="33"/>
      <c r="C770" s="33"/>
    </row>
    <row r="771" spans="2:3" ht="14.25" customHeight="1" x14ac:dyDescent="0.25">
      <c r="B771" s="33"/>
      <c r="C771" s="33"/>
    </row>
    <row r="772" spans="2:3" ht="14.25" customHeight="1" x14ac:dyDescent="0.25">
      <c r="B772" s="33"/>
      <c r="C772" s="33"/>
    </row>
    <row r="773" spans="2:3" ht="14.25" customHeight="1" x14ac:dyDescent="0.25">
      <c r="B773" s="33"/>
      <c r="C773" s="33"/>
    </row>
    <row r="774" spans="2:3" ht="14.25" customHeight="1" x14ac:dyDescent="0.25">
      <c r="B774" s="33"/>
      <c r="C774" s="33"/>
    </row>
    <row r="775" spans="2:3" ht="14.25" customHeight="1" x14ac:dyDescent="0.25">
      <c r="B775" s="33"/>
      <c r="C775" s="33"/>
    </row>
    <row r="776" spans="2:3" ht="14.25" customHeight="1" x14ac:dyDescent="0.25">
      <c r="B776" s="33"/>
      <c r="C776" s="33"/>
    </row>
    <row r="777" spans="2:3" ht="14.25" customHeight="1" x14ac:dyDescent="0.25">
      <c r="B777" s="33"/>
      <c r="C777" s="33"/>
    </row>
    <row r="778" spans="2:3" ht="14.25" customHeight="1" x14ac:dyDescent="0.25">
      <c r="B778" s="33"/>
      <c r="C778" s="33"/>
    </row>
    <row r="779" spans="2:3" ht="14.25" customHeight="1" x14ac:dyDescent="0.25">
      <c r="B779" s="33"/>
      <c r="C779" s="33"/>
    </row>
    <row r="780" spans="2:3" ht="14.25" customHeight="1" x14ac:dyDescent="0.25">
      <c r="B780" s="33"/>
      <c r="C780" s="33"/>
    </row>
    <row r="781" spans="2:3" ht="14.25" customHeight="1" x14ac:dyDescent="0.25">
      <c r="B781" s="33"/>
      <c r="C781" s="33"/>
    </row>
    <row r="782" spans="2:3" ht="14.25" customHeight="1" x14ac:dyDescent="0.25">
      <c r="B782" s="33"/>
      <c r="C782" s="33"/>
    </row>
    <row r="783" spans="2:3" ht="14.25" customHeight="1" x14ac:dyDescent="0.25">
      <c r="B783" s="33"/>
      <c r="C783" s="33"/>
    </row>
    <row r="784" spans="2:3" ht="14.25" customHeight="1" x14ac:dyDescent="0.25">
      <c r="B784" s="33"/>
      <c r="C784" s="33"/>
    </row>
    <row r="785" spans="2:3" ht="14.25" customHeight="1" x14ac:dyDescent="0.25">
      <c r="B785" s="33"/>
      <c r="C785" s="33"/>
    </row>
    <row r="786" spans="2:3" ht="14.25" customHeight="1" x14ac:dyDescent="0.25">
      <c r="B786" s="33"/>
      <c r="C786" s="33"/>
    </row>
    <row r="787" spans="2:3" ht="14.25" customHeight="1" x14ac:dyDescent="0.25">
      <c r="B787" s="33"/>
      <c r="C787" s="33"/>
    </row>
    <row r="788" spans="2:3" ht="14.25" customHeight="1" x14ac:dyDescent="0.25">
      <c r="B788" s="33"/>
      <c r="C788" s="33"/>
    </row>
    <row r="789" spans="2:3" ht="14.25" customHeight="1" x14ac:dyDescent="0.25">
      <c r="B789" s="33"/>
      <c r="C789" s="33"/>
    </row>
    <row r="790" spans="2:3" ht="14.25" customHeight="1" x14ac:dyDescent="0.25">
      <c r="B790" s="33"/>
      <c r="C790" s="33"/>
    </row>
    <row r="791" spans="2:3" ht="14.25" customHeight="1" x14ac:dyDescent="0.25">
      <c r="B791" s="33"/>
      <c r="C791" s="33"/>
    </row>
    <row r="792" spans="2:3" ht="14.25" customHeight="1" x14ac:dyDescent="0.25">
      <c r="B792" s="33"/>
      <c r="C792" s="33"/>
    </row>
    <row r="793" spans="2:3" ht="14.25" customHeight="1" x14ac:dyDescent="0.25">
      <c r="B793" s="33"/>
      <c r="C793" s="33"/>
    </row>
    <row r="794" spans="2:3" ht="14.25" customHeight="1" x14ac:dyDescent="0.25">
      <c r="B794" s="33"/>
      <c r="C794" s="33"/>
    </row>
    <row r="795" spans="2:3" ht="14.25" customHeight="1" x14ac:dyDescent="0.25">
      <c r="B795" s="33"/>
      <c r="C795" s="33"/>
    </row>
    <row r="796" spans="2:3" ht="14.25" customHeight="1" x14ac:dyDescent="0.25">
      <c r="B796" s="33"/>
      <c r="C796" s="33"/>
    </row>
    <row r="797" spans="2:3" ht="14.25" customHeight="1" x14ac:dyDescent="0.25">
      <c r="B797" s="33"/>
      <c r="C797" s="33"/>
    </row>
    <row r="798" spans="2:3" ht="14.25" customHeight="1" x14ac:dyDescent="0.25">
      <c r="B798" s="33"/>
      <c r="C798" s="33"/>
    </row>
    <row r="799" spans="2:3" ht="14.25" customHeight="1" x14ac:dyDescent="0.25">
      <c r="B799" s="33"/>
      <c r="C799" s="33"/>
    </row>
    <row r="800" spans="2:3" ht="14.25" customHeight="1" x14ac:dyDescent="0.25">
      <c r="B800" s="33"/>
      <c r="C800" s="33"/>
    </row>
    <row r="801" spans="2:3" ht="14.25" customHeight="1" x14ac:dyDescent="0.25">
      <c r="B801" s="33"/>
      <c r="C801" s="33"/>
    </row>
    <row r="802" spans="2:3" ht="14.25" customHeight="1" x14ac:dyDescent="0.25">
      <c r="B802" s="33"/>
      <c r="C802" s="33"/>
    </row>
    <row r="803" spans="2:3" ht="14.25" customHeight="1" x14ac:dyDescent="0.25">
      <c r="B803" s="33"/>
      <c r="C803" s="33"/>
    </row>
    <row r="804" spans="2:3" ht="14.25" customHeight="1" x14ac:dyDescent="0.25">
      <c r="B804" s="33"/>
      <c r="C804" s="33"/>
    </row>
    <row r="805" spans="2:3" ht="14.25" customHeight="1" x14ac:dyDescent="0.25">
      <c r="B805" s="33"/>
      <c r="C805" s="33"/>
    </row>
    <row r="806" spans="2:3" ht="14.25" customHeight="1" x14ac:dyDescent="0.25">
      <c r="B806" s="33"/>
      <c r="C806" s="33"/>
    </row>
    <row r="807" spans="2:3" ht="14.25" customHeight="1" x14ac:dyDescent="0.25">
      <c r="B807" s="33"/>
      <c r="C807" s="33"/>
    </row>
    <row r="808" spans="2:3" ht="14.25" customHeight="1" x14ac:dyDescent="0.25">
      <c r="B808" s="33"/>
      <c r="C808" s="33"/>
    </row>
    <row r="809" spans="2:3" ht="14.25" customHeight="1" x14ac:dyDescent="0.25">
      <c r="B809" s="33"/>
      <c r="C809" s="33"/>
    </row>
    <row r="810" spans="2:3" ht="14.25" customHeight="1" x14ac:dyDescent="0.25">
      <c r="B810" s="33"/>
      <c r="C810" s="33"/>
    </row>
    <row r="811" spans="2:3" ht="14.25" customHeight="1" x14ac:dyDescent="0.25">
      <c r="B811" s="33"/>
      <c r="C811" s="33"/>
    </row>
    <row r="812" spans="2:3" ht="14.25" customHeight="1" x14ac:dyDescent="0.25">
      <c r="B812" s="33"/>
      <c r="C812" s="33"/>
    </row>
    <row r="813" spans="2:3" ht="14.25" customHeight="1" x14ac:dyDescent="0.25">
      <c r="B813" s="33"/>
      <c r="C813" s="33"/>
    </row>
    <row r="814" spans="2:3" ht="14.25" customHeight="1" x14ac:dyDescent="0.25">
      <c r="B814" s="33"/>
      <c r="C814" s="33"/>
    </row>
    <row r="815" spans="2:3" ht="14.25" customHeight="1" x14ac:dyDescent="0.25">
      <c r="B815" s="33"/>
      <c r="C815" s="33"/>
    </row>
    <row r="816" spans="2:3" ht="14.25" customHeight="1" x14ac:dyDescent="0.25">
      <c r="B816" s="33"/>
      <c r="C816" s="33"/>
    </row>
    <row r="817" spans="2:3" ht="14.25" customHeight="1" x14ac:dyDescent="0.25">
      <c r="B817" s="33"/>
      <c r="C817" s="33"/>
    </row>
    <row r="818" spans="2:3" ht="14.25" customHeight="1" x14ac:dyDescent="0.25">
      <c r="B818" s="33"/>
      <c r="C818" s="33"/>
    </row>
    <row r="819" spans="2:3" ht="14.25" customHeight="1" x14ac:dyDescent="0.25">
      <c r="B819" s="33"/>
      <c r="C819" s="33"/>
    </row>
    <row r="820" spans="2:3" ht="14.25" customHeight="1" x14ac:dyDescent="0.25">
      <c r="B820" s="33"/>
      <c r="C820" s="33"/>
    </row>
    <row r="821" spans="2:3" ht="14.25" customHeight="1" x14ac:dyDescent="0.25">
      <c r="B821" s="33"/>
      <c r="C821" s="33"/>
    </row>
    <row r="822" spans="2:3" ht="14.25" customHeight="1" x14ac:dyDescent="0.25">
      <c r="B822" s="33"/>
      <c r="C822" s="33"/>
    </row>
    <row r="823" spans="2:3" ht="14.25" customHeight="1" x14ac:dyDescent="0.25">
      <c r="B823" s="33"/>
      <c r="C823" s="33"/>
    </row>
    <row r="824" spans="2:3" ht="14.25" customHeight="1" x14ac:dyDescent="0.25">
      <c r="B824" s="33"/>
      <c r="C824" s="33"/>
    </row>
    <row r="825" spans="2:3" ht="14.25" customHeight="1" x14ac:dyDescent="0.25">
      <c r="B825" s="33"/>
      <c r="C825" s="33"/>
    </row>
    <row r="826" spans="2:3" ht="14.25" customHeight="1" x14ac:dyDescent="0.25">
      <c r="B826" s="33"/>
      <c r="C826" s="33"/>
    </row>
    <row r="827" spans="2:3" ht="14.25" customHeight="1" x14ac:dyDescent="0.25">
      <c r="B827" s="33"/>
      <c r="C827" s="33"/>
    </row>
    <row r="828" spans="2:3" ht="14.25" customHeight="1" x14ac:dyDescent="0.25">
      <c r="B828" s="33"/>
      <c r="C828" s="33"/>
    </row>
    <row r="829" spans="2:3" ht="14.25" customHeight="1" x14ac:dyDescent="0.25">
      <c r="B829" s="33"/>
      <c r="C829" s="33"/>
    </row>
    <row r="830" spans="2:3" ht="14.25" customHeight="1" x14ac:dyDescent="0.25">
      <c r="B830" s="33"/>
      <c r="C830" s="33"/>
    </row>
    <row r="831" spans="2:3" ht="14.25" customHeight="1" x14ac:dyDescent="0.25">
      <c r="B831" s="33"/>
      <c r="C831" s="33"/>
    </row>
    <row r="832" spans="2:3" ht="14.25" customHeight="1" x14ac:dyDescent="0.25">
      <c r="B832" s="33"/>
      <c r="C832" s="33"/>
    </row>
    <row r="833" spans="2:3" ht="14.25" customHeight="1" x14ac:dyDescent="0.25">
      <c r="B833" s="33"/>
      <c r="C833" s="33"/>
    </row>
    <row r="834" spans="2:3" ht="14.25" customHeight="1" x14ac:dyDescent="0.25">
      <c r="B834" s="33"/>
      <c r="C834" s="33"/>
    </row>
    <row r="835" spans="2:3" ht="14.25" customHeight="1" x14ac:dyDescent="0.25">
      <c r="B835" s="33"/>
      <c r="C835" s="33"/>
    </row>
    <row r="836" spans="2:3" ht="14.25" customHeight="1" x14ac:dyDescent="0.25">
      <c r="B836" s="33"/>
      <c r="C836" s="33"/>
    </row>
    <row r="837" spans="2:3" ht="14.25" customHeight="1" x14ac:dyDescent="0.25">
      <c r="B837" s="33"/>
      <c r="C837" s="33"/>
    </row>
    <row r="838" spans="2:3" ht="14.25" customHeight="1" x14ac:dyDescent="0.25">
      <c r="B838" s="33"/>
      <c r="C838" s="33"/>
    </row>
    <row r="839" spans="2:3" ht="14.25" customHeight="1" x14ac:dyDescent="0.25">
      <c r="B839" s="33"/>
      <c r="C839" s="33"/>
    </row>
    <row r="840" spans="2:3" ht="14.25" customHeight="1" x14ac:dyDescent="0.25">
      <c r="B840" s="33"/>
      <c r="C840" s="33"/>
    </row>
    <row r="841" spans="2:3" ht="14.25" customHeight="1" x14ac:dyDescent="0.25">
      <c r="B841" s="33"/>
      <c r="C841" s="33"/>
    </row>
    <row r="842" spans="2:3" ht="14.25" customHeight="1" x14ac:dyDescent="0.25">
      <c r="B842" s="33"/>
      <c r="C842" s="33"/>
    </row>
    <row r="843" spans="2:3" ht="14.25" customHeight="1" x14ac:dyDescent="0.25">
      <c r="B843" s="33"/>
      <c r="C843" s="33"/>
    </row>
    <row r="844" spans="2:3" ht="14.25" customHeight="1" x14ac:dyDescent="0.25">
      <c r="B844" s="33"/>
      <c r="C844" s="33"/>
    </row>
    <row r="845" spans="2:3" ht="14.25" customHeight="1" x14ac:dyDescent="0.25">
      <c r="B845" s="33"/>
      <c r="C845" s="33"/>
    </row>
    <row r="846" spans="2:3" ht="14.25" customHeight="1" x14ac:dyDescent="0.25">
      <c r="B846" s="33"/>
      <c r="C846" s="33"/>
    </row>
    <row r="847" spans="2:3" ht="14.25" customHeight="1" x14ac:dyDescent="0.25">
      <c r="B847" s="33"/>
      <c r="C847" s="33"/>
    </row>
    <row r="848" spans="2:3" ht="14.25" customHeight="1" x14ac:dyDescent="0.25">
      <c r="B848" s="33"/>
      <c r="C848" s="33"/>
    </row>
    <row r="849" spans="2:3" ht="14.25" customHeight="1" x14ac:dyDescent="0.25">
      <c r="B849" s="33"/>
      <c r="C849" s="33"/>
    </row>
    <row r="850" spans="2:3" ht="14.25" customHeight="1" x14ac:dyDescent="0.25">
      <c r="B850" s="33"/>
      <c r="C850" s="33"/>
    </row>
    <row r="851" spans="2:3" ht="14.25" customHeight="1" x14ac:dyDescent="0.25">
      <c r="B851" s="33"/>
      <c r="C851" s="33"/>
    </row>
    <row r="852" spans="2:3" ht="14.25" customHeight="1" x14ac:dyDescent="0.25">
      <c r="B852" s="33"/>
      <c r="C852" s="33"/>
    </row>
    <row r="853" spans="2:3" ht="14.25" customHeight="1" x14ac:dyDescent="0.25">
      <c r="B853" s="33"/>
      <c r="C853" s="33"/>
    </row>
    <row r="854" spans="2:3" ht="14.25" customHeight="1" x14ac:dyDescent="0.25">
      <c r="B854" s="33"/>
      <c r="C854" s="33"/>
    </row>
    <row r="855" spans="2:3" ht="14.25" customHeight="1" x14ac:dyDescent="0.25">
      <c r="B855" s="33"/>
      <c r="C855" s="33"/>
    </row>
    <row r="856" spans="2:3" ht="14.25" customHeight="1" x14ac:dyDescent="0.25">
      <c r="B856" s="33"/>
      <c r="C856" s="33"/>
    </row>
    <row r="857" spans="2:3" ht="14.25" customHeight="1" x14ac:dyDescent="0.25">
      <c r="B857" s="33"/>
      <c r="C857" s="33"/>
    </row>
    <row r="858" spans="2:3" ht="14.25" customHeight="1" x14ac:dyDescent="0.25">
      <c r="B858" s="33"/>
      <c r="C858" s="33"/>
    </row>
    <row r="859" spans="2:3" ht="14.25" customHeight="1" x14ac:dyDescent="0.25">
      <c r="B859" s="33"/>
      <c r="C859" s="33"/>
    </row>
    <row r="860" spans="2:3" ht="14.25" customHeight="1" x14ac:dyDescent="0.25">
      <c r="B860" s="33"/>
      <c r="C860" s="33"/>
    </row>
    <row r="861" spans="2:3" ht="14.25" customHeight="1" x14ac:dyDescent="0.25">
      <c r="B861" s="33"/>
      <c r="C861" s="33"/>
    </row>
    <row r="862" spans="2:3" ht="14.25" customHeight="1" x14ac:dyDescent="0.25">
      <c r="B862" s="33"/>
      <c r="C862" s="33"/>
    </row>
    <row r="863" spans="2:3" ht="14.25" customHeight="1" x14ac:dyDescent="0.25">
      <c r="B863" s="33"/>
      <c r="C863" s="33"/>
    </row>
    <row r="864" spans="2:3" ht="14.25" customHeight="1" x14ac:dyDescent="0.25">
      <c r="B864" s="33"/>
      <c r="C864" s="33"/>
    </row>
    <row r="865" spans="2:3" ht="14.25" customHeight="1" x14ac:dyDescent="0.25">
      <c r="B865" s="33"/>
      <c r="C865" s="33"/>
    </row>
    <row r="866" spans="2:3" ht="14.25" customHeight="1" x14ac:dyDescent="0.25">
      <c r="B866" s="33"/>
      <c r="C866" s="33"/>
    </row>
    <row r="867" spans="2:3" ht="14.25" customHeight="1" x14ac:dyDescent="0.25">
      <c r="B867" s="33"/>
      <c r="C867" s="33"/>
    </row>
    <row r="868" spans="2:3" ht="14.25" customHeight="1" x14ac:dyDescent="0.25">
      <c r="B868" s="33"/>
      <c r="C868" s="33"/>
    </row>
    <row r="869" spans="2:3" ht="14.25" customHeight="1" x14ac:dyDescent="0.25">
      <c r="B869" s="33"/>
      <c r="C869" s="33"/>
    </row>
    <row r="870" spans="2:3" ht="14.25" customHeight="1" x14ac:dyDescent="0.25">
      <c r="B870" s="33"/>
      <c r="C870" s="33"/>
    </row>
    <row r="871" spans="2:3" ht="14.25" customHeight="1" x14ac:dyDescent="0.25">
      <c r="B871" s="33"/>
      <c r="C871" s="33"/>
    </row>
    <row r="872" spans="2:3" ht="14.25" customHeight="1" x14ac:dyDescent="0.25">
      <c r="B872" s="33"/>
      <c r="C872" s="33"/>
    </row>
    <row r="873" spans="2:3" ht="14.25" customHeight="1" x14ac:dyDescent="0.25">
      <c r="B873" s="33"/>
      <c r="C873" s="33"/>
    </row>
    <row r="874" spans="2:3" ht="14.25" customHeight="1" x14ac:dyDescent="0.25">
      <c r="B874" s="33"/>
      <c r="C874" s="33"/>
    </row>
    <row r="875" spans="2:3" ht="14.25" customHeight="1" x14ac:dyDescent="0.25">
      <c r="B875" s="33"/>
      <c r="C875" s="33"/>
    </row>
    <row r="876" spans="2:3" ht="14.25" customHeight="1" x14ac:dyDescent="0.25">
      <c r="B876" s="33"/>
      <c r="C876" s="33"/>
    </row>
    <row r="877" spans="2:3" ht="14.25" customHeight="1" x14ac:dyDescent="0.25">
      <c r="B877" s="33"/>
      <c r="C877" s="33"/>
    </row>
    <row r="878" spans="2:3" ht="14.25" customHeight="1" x14ac:dyDescent="0.25">
      <c r="B878" s="33"/>
      <c r="C878" s="33"/>
    </row>
    <row r="879" spans="2:3" ht="14.25" customHeight="1" x14ac:dyDescent="0.25">
      <c r="B879" s="33"/>
      <c r="C879" s="33"/>
    </row>
    <row r="880" spans="2:3" ht="14.25" customHeight="1" x14ac:dyDescent="0.25">
      <c r="B880" s="33"/>
      <c r="C880" s="33"/>
    </row>
    <row r="881" spans="2:3" ht="14.25" customHeight="1" x14ac:dyDescent="0.25">
      <c r="B881" s="33"/>
      <c r="C881" s="33"/>
    </row>
    <row r="882" spans="2:3" ht="14.25" customHeight="1" x14ac:dyDescent="0.25">
      <c r="B882" s="33"/>
      <c r="C882" s="33"/>
    </row>
    <row r="883" spans="2:3" ht="14.25" customHeight="1" x14ac:dyDescent="0.25">
      <c r="B883" s="33"/>
      <c r="C883" s="33"/>
    </row>
    <row r="884" spans="2:3" ht="14.25" customHeight="1" x14ac:dyDescent="0.25">
      <c r="B884" s="33"/>
      <c r="C884" s="33"/>
    </row>
    <row r="885" spans="2:3" ht="14.25" customHeight="1" x14ac:dyDescent="0.25">
      <c r="B885" s="33"/>
      <c r="C885" s="33"/>
    </row>
    <row r="886" spans="2:3" ht="14.25" customHeight="1" x14ac:dyDescent="0.25">
      <c r="B886" s="33"/>
      <c r="C886" s="33"/>
    </row>
    <row r="887" spans="2:3" ht="14.25" customHeight="1" x14ac:dyDescent="0.25">
      <c r="B887" s="33"/>
      <c r="C887" s="33"/>
    </row>
    <row r="888" spans="2:3" ht="14.25" customHeight="1" x14ac:dyDescent="0.25">
      <c r="B888" s="33"/>
      <c r="C888" s="33"/>
    </row>
    <row r="889" spans="2:3" ht="14.25" customHeight="1" x14ac:dyDescent="0.25">
      <c r="B889" s="33"/>
      <c r="C889" s="33"/>
    </row>
    <row r="890" spans="2:3" ht="14.25" customHeight="1" x14ac:dyDescent="0.25">
      <c r="B890" s="33"/>
      <c r="C890" s="33"/>
    </row>
    <row r="891" spans="2:3" ht="14.25" customHeight="1" x14ac:dyDescent="0.25">
      <c r="B891" s="33"/>
      <c r="C891" s="33"/>
    </row>
    <row r="892" spans="2:3" ht="14.25" customHeight="1" x14ac:dyDescent="0.25">
      <c r="B892" s="33"/>
      <c r="C892" s="33"/>
    </row>
    <row r="893" spans="2:3" ht="14.25" customHeight="1" x14ac:dyDescent="0.25">
      <c r="B893" s="33"/>
      <c r="C893" s="33"/>
    </row>
    <row r="894" spans="2:3" ht="14.25" customHeight="1" x14ac:dyDescent="0.25">
      <c r="B894" s="33"/>
      <c r="C894" s="33"/>
    </row>
    <row r="895" spans="2:3" ht="14.25" customHeight="1" x14ac:dyDescent="0.25">
      <c r="B895" s="33"/>
      <c r="C895" s="33"/>
    </row>
    <row r="896" spans="2:3" ht="14.25" customHeight="1" x14ac:dyDescent="0.25">
      <c r="B896" s="33"/>
      <c r="C896" s="33"/>
    </row>
    <row r="897" spans="2:3" ht="14.25" customHeight="1" x14ac:dyDescent="0.25">
      <c r="B897" s="33"/>
      <c r="C897" s="33"/>
    </row>
    <row r="898" spans="2:3" ht="14.25" customHeight="1" x14ac:dyDescent="0.25">
      <c r="B898" s="33"/>
      <c r="C898" s="33"/>
    </row>
    <row r="899" spans="2:3" ht="14.25" customHeight="1" x14ac:dyDescent="0.25">
      <c r="B899" s="33"/>
      <c r="C899" s="33"/>
    </row>
    <row r="900" spans="2:3" ht="14.25" customHeight="1" x14ac:dyDescent="0.25">
      <c r="B900" s="33"/>
      <c r="C900" s="33"/>
    </row>
    <row r="901" spans="2:3" ht="14.25" customHeight="1" x14ac:dyDescent="0.25">
      <c r="B901" s="33"/>
      <c r="C901" s="33"/>
    </row>
    <row r="902" spans="2:3" ht="14.25" customHeight="1" x14ac:dyDescent="0.25">
      <c r="B902" s="33"/>
      <c r="C902" s="33"/>
    </row>
    <row r="903" spans="2:3" ht="14.25" customHeight="1" x14ac:dyDescent="0.25">
      <c r="B903" s="33"/>
      <c r="C903" s="33"/>
    </row>
    <row r="904" spans="2:3" ht="14.25" customHeight="1" x14ac:dyDescent="0.25">
      <c r="B904" s="33"/>
      <c r="C904" s="33"/>
    </row>
    <row r="905" spans="2:3" ht="14.25" customHeight="1" x14ac:dyDescent="0.25">
      <c r="B905" s="33"/>
      <c r="C905" s="33"/>
    </row>
    <row r="906" spans="2:3" ht="14.25" customHeight="1" x14ac:dyDescent="0.25">
      <c r="B906" s="33"/>
      <c r="C906" s="33"/>
    </row>
    <row r="907" spans="2:3" ht="14.25" customHeight="1" x14ac:dyDescent="0.25">
      <c r="B907" s="33"/>
      <c r="C907" s="33"/>
    </row>
    <row r="908" spans="2:3" ht="14.25" customHeight="1" x14ac:dyDescent="0.25">
      <c r="B908" s="33"/>
      <c r="C908" s="33"/>
    </row>
    <row r="909" spans="2:3" ht="14.25" customHeight="1" x14ac:dyDescent="0.25">
      <c r="B909" s="33"/>
      <c r="C909" s="33"/>
    </row>
    <row r="910" spans="2:3" ht="14.25" customHeight="1" x14ac:dyDescent="0.25">
      <c r="B910" s="33"/>
      <c r="C910" s="33"/>
    </row>
    <row r="911" spans="2:3" ht="14.25" customHeight="1" x14ac:dyDescent="0.25">
      <c r="B911" s="33"/>
      <c r="C911" s="33"/>
    </row>
    <row r="912" spans="2:3" ht="14.25" customHeight="1" x14ac:dyDescent="0.25">
      <c r="B912" s="33"/>
      <c r="C912" s="33"/>
    </row>
    <row r="913" spans="2:3" ht="14.25" customHeight="1" x14ac:dyDescent="0.25">
      <c r="B913" s="33"/>
      <c r="C913" s="33"/>
    </row>
    <row r="914" spans="2:3" ht="14.25" customHeight="1" x14ac:dyDescent="0.25">
      <c r="B914" s="33"/>
      <c r="C914" s="33"/>
    </row>
    <row r="915" spans="2:3" ht="14.25" customHeight="1" x14ac:dyDescent="0.25">
      <c r="B915" s="33"/>
      <c r="C915" s="33"/>
    </row>
    <row r="916" spans="2:3" ht="14.25" customHeight="1" x14ac:dyDescent="0.25">
      <c r="B916" s="33"/>
      <c r="C916" s="33"/>
    </row>
    <row r="917" spans="2:3" ht="14.25" customHeight="1" x14ac:dyDescent="0.25">
      <c r="B917" s="33"/>
      <c r="C917" s="33"/>
    </row>
    <row r="918" spans="2:3" ht="14.25" customHeight="1" x14ac:dyDescent="0.25">
      <c r="B918" s="33"/>
      <c r="C918" s="33"/>
    </row>
    <row r="919" spans="2:3" ht="14.25" customHeight="1" x14ac:dyDescent="0.25">
      <c r="B919" s="33"/>
      <c r="C919" s="33"/>
    </row>
    <row r="920" spans="2:3" ht="14.25" customHeight="1" x14ac:dyDescent="0.25">
      <c r="B920" s="33"/>
      <c r="C920" s="33"/>
    </row>
    <row r="921" spans="2:3" ht="14.25" customHeight="1" x14ac:dyDescent="0.25">
      <c r="B921" s="33"/>
      <c r="C921" s="33"/>
    </row>
    <row r="922" spans="2:3" ht="14.25" customHeight="1" x14ac:dyDescent="0.25">
      <c r="B922" s="33"/>
      <c r="C922" s="33"/>
    </row>
    <row r="923" spans="2:3" ht="14.25" customHeight="1" x14ac:dyDescent="0.25">
      <c r="B923" s="33"/>
      <c r="C923" s="33"/>
    </row>
    <row r="924" spans="2:3" ht="14.25" customHeight="1" x14ac:dyDescent="0.25">
      <c r="B924" s="33"/>
      <c r="C924" s="33"/>
    </row>
    <row r="925" spans="2:3" ht="14.25" customHeight="1" x14ac:dyDescent="0.25">
      <c r="B925" s="33"/>
      <c r="C925" s="33"/>
    </row>
    <row r="926" spans="2:3" ht="14.25" customHeight="1" x14ac:dyDescent="0.25">
      <c r="B926" s="33"/>
      <c r="C926" s="33"/>
    </row>
    <row r="927" spans="2:3" ht="14.25" customHeight="1" x14ac:dyDescent="0.25">
      <c r="B927" s="33"/>
      <c r="C927" s="33"/>
    </row>
    <row r="928" spans="2:3" ht="14.25" customHeight="1" x14ac:dyDescent="0.25">
      <c r="B928" s="33"/>
      <c r="C928" s="33"/>
    </row>
    <row r="929" spans="2:3" ht="14.25" customHeight="1" x14ac:dyDescent="0.25">
      <c r="B929" s="33"/>
      <c r="C929" s="33"/>
    </row>
    <row r="930" spans="2:3" ht="14.25" customHeight="1" x14ac:dyDescent="0.25">
      <c r="B930" s="33"/>
      <c r="C930" s="33"/>
    </row>
    <row r="931" spans="2:3" ht="14.25" customHeight="1" x14ac:dyDescent="0.25">
      <c r="B931" s="33"/>
      <c r="C931" s="33"/>
    </row>
    <row r="932" spans="2:3" ht="14.25" customHeight="1" x14ac:dyDescent="0.25">
      <c r="B932" s="33"/>
      <c r="C932" s="33"/>
    </row>
    <row r="933" spans="2:3" ht="14.25" customHeight="1" x14ac:dyDescent="0.25">
      <c r="B933" s="33"/>
      <c r="C933" s="33"/>
    </row>
    <row r="934" spans="2:3" ht="14.25" customHeight="1" x14ac:dyDescent="0.25">
      <c r="B934" s="33"/>
      <c r="C934" s="33"/>
    </row>
    <row r="935" spans="2:3" ht="14.25" customHeight="1" x14ac:dyDescent="0.25">
      <c r="B935" s="33"/>
      <c r="C935" s="33"/>
    </row>
    <row r="936" spans="2:3" ht="14.25" customHeight="1" x14ac:dyDescent="0.25">
      <c r="B936" s="33"/>
      <c r="C936" s="33"/>
    </row>
    <row r="937" spans="2:3" ht="14.25" customHeight="1" x14ac:dyDescent="0.25">
      <c r="B937" s="33"/>
      <c r="C937" s="33"/>
    </row>
    <row r="938" spans="2:3" ht="14.25" customHeight="1" x14ac:dyDescent="0.25">
      <c r="B938" s="33"/>
      <c r="C938" s="33"/>
    </row>
    <row r="939" spans="2:3" ht="14.25" customHeight="1" x14ac:dyDescent="0.25">
      <c r="B939" s="33"/>
      <c r="C939" s="33"/>
    </row>
    <row r="940" spans="2:3" ht="14.25" customHeight="1" x14ac:dyDescent="0.25">
      <c r="B940" s="33"/>
      <c r="C940" s="33"/>
    </row>
    <row r="941" spans="2:3" ht="14.25" customHeight="1" x14ac:dyDescent="0.25">
      <c r="B941" s="33"/>
      <c r="C941" s="33"/>
    </row>
    <row r="942" spans="2:3" ht="14.25" customHeight="1" x14ac:dyDescent="0.25">
      <c r="B942" s="33"/>
      <c r="C942" s="33"/>
    </row>
    <row r="943" spans="2:3" ht="14.25" customHeight="1" x14ac:dyDescent="0.25">
      <c r="B943" s="33"/>
      <c r="C943" s="33"/>
    </row>
    <row r="944" spans="2:3" ht="14.25" customHeight="1" x14ac:dyDescent="0.25">
      <c r="B944" s="33"/>
      <c r="C944" s="33"/>
    </row>
    <row r="945" spans="2:3" ht="14.25" customHeight="1" x14ac:dyDescent="0.25">
      <c r="B945" s="33"/>
      <c r="C945" s="33"/>
    </row>
    <row r="946" spans="2:3" ht="14.25" customHeight="1" x14ac:dyDescent="0.25">
      <c r="B946" s="33"/>
      <c r="C946" s="33"/>
    </row>
    <row r="947" spans="2:3" ht="14.25" customHeight="1" x14ac:dyDescent="0.25">
      <c r="B947" s="33"/>
      <c r="C947" s="33"/>
    </row>
    <row r="948" spans="2:3" ht="14.25" customHeight="1" x14ac:dyDescent="0.25">
      <c r="B948" s="33"/>
      <c r="C948" s="33"/>
    </row>
    <row r="949" spans="2:3" ht="14.25" customHeight="1" x14ac:dyDescent="0.25">
      <c r="B949" s="33"/>
      <c r="C949" s="33"/>
    </row>
    <row r="950" spans="2:3" ht="14.25" customHeight="1" x14ac:dyDescent="0.25">
      <c r="B950" s="33"/>
      <c r="C950" s="33"/>
    </row>
    <row r="951" spans="2:3" ht="14.25" customHeight="1" x14ac:dyDescent="0.25">
      <c r="B951" s="33"/>
      <c r="C951" s="33"/>
    </row>
    <row r="952" spans="2:3" ht="14.25" customHeight="1" x14ac:dyDescent="0.25">
      <c r="B952" s="33"/>
      <c r="C952" s="33"/>
    </row>
    <row r="953" spans="2:3" ht="14.25" customHeight="1" x14ac:dyDescent="0.25">
      <c r="B953" s="33"/>
      <c r="C953" s="33"/>
    </row>
    <row r="954" spans="2:3" ht="14.25" customHeight="1" x14ac:dyDescent="0.25">
      <c r="B954" s="33"/>
      <c r="C954" s="33"/>
    </row>
    <row r="955" spans="2:3" ht="14.25" customHeight="1" x14ac:dyDescent="0.25">
      <c r="B955" s="33"/>
      <c r="C955" s="33"/>
    </row>
    <row r="956" spans="2:3" ht="14.25" customHeight="1" x14ac:dyDescent="0.25">
      <c r="B956" s="33"/>
      <c r="C956" s="33"/>
    </row>
    <row r="957" spans="2:3" ht="14.25" customHeight="1" x14ac:dyDescent="0.25">
      <c r="B957" s="33"/>
      <c r="C957" s="33"/>
    </row>
    <row r="958" spans="2:3" ht="14.25" customHeight="1" x14ac:dyDescent="0.25">
      <c r="B958" s="33"/>
      <c r="C958" s="33"/>
    </row>
    <row r="959" spans="2:3" ht="14.25" customHeight="1" x14ac:dyDescent="0.25">
      <c r="B959" s="33"/>
      <c r="C959" s="33"/>
    </row>
    <row r="960" spans="2:3" ht="14.25" customHeight="1" x14ac:dyDescent="0.25">
      <c r="B960" s="33"/>
      <c r="C960" s="33"/>
    </row>
    <row r="961" spans="2:3" ht="14.25" customHeight="1" x14ac:dyDescent="0.25">
      <c r="B961" s="33"/>
      <c r="C961" s="33"/>
    </row>
    <row r="962" spans="2:3" ht="14.25" customHeight="1" x14ac:dyDescent="0.25">
      <c r="B962" s="33"/>
      <c r="C962" s="33"/>
    </row>
    <row r="963" spans="2:3" ht="14.25" customHeight="1" x14ac:dyDescent="0.25">
      <c r="B963" s="33"/>
      <c r="C963" s="33"/>
    </row>
    <row r="964" spans="2:3" ht="14.25" customHeight="1" x14ac:dyDescent="0.25">
      <c r="B964" s="33"/>
      <c r="C964" s="33"/>
    </row>
    <row r="965" spans="2:3" ht="14.25" customHeight="1" x14ac:dyDescent="0.25">
      <c r="B965" s="33"/>
      <c r="C965" s="33"/>
    </row>
    <row r="966" spans="2:3" ht="14.25" customHeight="1" x14ac:dyDescent="0.25">
      <c r="B966" s="33"/>
      <c r="C966" s="33"/>
    </row>
    <row r="967" spans="2:3" ht="14.25" customHeight="1" x14ac:dyDescent="0.25">
      <c r="B967" s="33"/>
      <c r="C967" s="33"/>
    </row>
    <row r="968" spans="2:3" ht="14.25" customHeight="1" x14ac:dyDescent="0.25">
      <c r="B968" s="33"/>
      <c r="C968" s="33"/>
    </row>
    <row r="969" spans="2:3" ht="14.25" customHeight="1" x14ac:dyDescent="0.25">
      <c r="B969" s="33"/>
      <c r="C969" s="33"/>
    </row>
    <row r="970" spans="2:3" ht="14.25" customHeight="1" x14ac:dyDescent="0.25">
      <c r="B970" s="33"/>
      <c r="C970" s="33"/>
    </row>
    <row r="971" spans="2:3" ht="14.25" customHeight="1" x14ac:dyDescent="0.25">
      <c r="B971" s="33"/>
      <c r="C971" s="33"/>
    </row>
    <row r="972" spans="2:3" ht="14.25" customHeight="1" x14ac:dyDescent="0.25">
      <c r="B972" s="33"/>
      <c r="C972" s="33"/>
    </row>
    <row r="973" spans="2:3" ht="14.25" customHeight="1" x14ac:dyDescent="0.25">
      <c r="B973" s="33"/>
      <c r="C973" s="33"/>
    </row>
    <row r="974" spans="2:3" ht="14.25" customHeight="1" x14ac:dyDescent="0.25">
      <c r="B974" s="33"/>
      <c r="C974" s="33"/>
    </row>
    <row r="975" spans="2:3" ht="14.25" customHeight="1" x14ac:dyDescent="0.25">
      <c r="B975" s="33"/>
      <c r="C975" s="33"/>
    </row>
    <row r="976" spans="2:3" ht="14.25" customHeight="1" x14ac:dyDescent="0.25">
      <c r="B976" s="33"/>
      <c r="C976" s="33"/>
    </row>
    <row r="977" spans="2:3" ht="14.25" customHeight="1" x14ac:dyDescent="0.25">
      <c r="B977" s="33"/>
      <c r="C977" s="33"/>
    </row>
    <row r="978" spans="2:3" ht="14.25" customHeight="1" x14ac:dyDescent="0.25">
      <c r="B978" s="33"/>
      <c r="C978" s="33"/>
    </row>
    <row r="979" spans="2:3" ht="14.25" customHeight="1" x14ac:dyDescent="0.25">
      <c r="B979" s="33"/>
      <c r="C979" s="33"/>
    </row>
    <row r="980" spans="2:3" ht="14.25" customHeight="1" x14ac:dyDescent="0.25">
      <c r="B980" s="33"/>
      <c r="C980" s="33"/>
    </row>
    <row r="981" spans="2:3" ht="14.25" customHeight="1" x14ac:dyDescent="0.25">
      <c r="B981" s="33"/>
      <c r="C981" s="33"/>
    </row>
    <row r="982" spans="2:3" ht="14.25" customHeight="1" x14ac:dyDescent="0.25">
      <c r="B982" s="33"/>
      <c r="C982" s="33"/>
    </row>
    <row r="983" spans="2:3" ht="14.25" customHeight="1" x14ac:dyDescent="0.25">
      <c r="B983" s="33"/>
      <c r="C983" s="33"/>
    </row>
    <row r="984" spans="2:3" ht="14.25" customHeight="1" x14ac:dyDescent="0.25">
      <c r="B984" s="33"/>
      <c r="C984" s="33"/>
    </row>
    <row r="985" spans="2:3" ht="14.25" customHeight="1" x14ac:dyDescent="0.25">
      <c r="B985" s="33"/>
      <c r="C985" s="33"/>
    </row>
    <row r="986" spans="2:3" ht="14.25" customHeight="1" x14ac:dyDescent="0.25">
      <c r="B986" s="33"/>
      <c r="C986" s="33"/>
    </row>
    <row r="987" spans="2:3" ht="14.25" customHeight="1" x14ac:dyDescent="0.25">
      <c r="B987" s="33"/>
      <c r="C987" s="33"/>
    </row>
    <row r="988" spans="2:3" ht="14.25" customHeight="1" x14ac:dyDescent="0.25">
      <c r="B988" s="33"/>
      <c r="C988" s="33"/>
    </row>
    <row r="989" spans="2:3" ht="14.25" customHeight="1" x14ac:dyDescent="0.25">
      <c r="B989" s="33"/>
      <c r="C989" s="33"/>
    </row>
    <row r="990" spans="2:3" ht="14.25" customHeight="1" x14ac:dyDescent="0.25">
      <c r="B990" s="33"/>
      <c r="C990" s="33"/>
    </row>
    <row r="991" spans="2:3" ht="14.25" customHeight="1" x14ac:dyDescent="0.25">
      <c r="B991" s="33"/>
      <c r="C991" s="33"/>
    </row>
    <row r="992" spans="2:3" ht="14.25" customHeight="1" x14ac:dyDescent="0.25">
      <c r="B992" s="33"/>
      <c r="C992" s="33"/>
    </row>
    <row r="993" spans="2:3" ht="14.25" customHeight="1" x14ac:dyDescent="0.25">
      <c r="B993" s="33"/>
      <c r="C993" s="33"/>
    </row>
    <row r="994" spans="2:3" ht="14.25" customHeight="1" x14ac:dyDescent="0.25">
      <c r="B994" s="33"/>
      <c r="C994" s="33"/>
    </row>
    <row r="995" spans="2:3" ht="14.25" customHeight="1" x14ac:dyDescent="0.25">
      <c r="B995" s="33"/>
      <c r="C995" s="33"/>
    </row>
    <row r="996" spans="2:3" ht="14.25" customHeight="1" x14ac:dyDescent="0.25">
      <c r="B996" s="33"/>
      <c r="C996" s="33"/>
    </row>
    <row r="997" spans="2:3" ht="14.25" customHeight="1" x14ac:dyDescent="0.25">
      <c r="B997" s="33"/>
      <c r="C997" s="33"/>
    </row>
    <row r="998" spans="2:3" ht="14.25" customHeight="1" x14ac:dyDescent="0.25">
      <c r="B998" s="33"/>
      <c r="C998" s="33"/>
    </row>
    <row r="999" spans="2:3" ht="14.25" customHeight="1" x14ac:dyDescent="0.25">
      <c r="B999" s="33"/>
      <c r="C999" s="33"/>
    </row>
    <row r="1000" spans="2:3" ht="14.25" customHeight="1" x14ac:dyDescent="0.25">
      <c r="B1000" s="33"/>
      <c r="C1000" s="33"/>
    </row>
  </sheetData>
  <mergeCells count="8">
    <mergeCell ref="Q1:AA1"/>
    <mergeCell ref="Q2:AC22"/>
    <mergeCell ref="B24:C24"/>
    <mergeCell ref="B1:C1"/>
    <mergeCell ref="E1:F1"/>
    <mergeCell ref="H1:I1"/>
    <mergeCell ref="K1:L1"/>
    <mergeCell ref="N1:O1"/>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000"/>
  <sheetViews>
    <sheetView topLeftCell="L1" workbookViewId="0">
      <selection activeCell="AL20" sqref="AL20"/>
    </sheetView>
  </sheetViews>
  <sheetFormatPr defaultColWidth="14.42578125" defaultRowHeight="15" customHeight="1" x14ac:dyDescent="0.25"/>
  <cols>
    <col min="1" max="11" width="8.85546875" hidden="1" customWidth="1"/>
    <col min="12" max="12" width="2.7109375" customWidth="1"/>
    <col min="13" max="13" width="17.5703125" customWidth="1"/>
    <col min="14" max="14" width="6" customWidth="1"/>
    <col min="15" max="15" width="9.7109375" customWidth="1"/>
    <col min="16" max="16" width="11.140625" customWidth="1"/>
    <col min="17" max="17" width="14.7109375" customWidth="1"/>
    <col min="18" max="18" width="17.5703125" customWidth="1"/>
    <col min="19" max="19" width="6" customWidth="1"/>
    <col min="20" max="20" width="11.140625" customWidth="1"/>
    <col min="21" max="21" width="20.5703125" customWidth="1"/>
    <col min="22" max="22" width="2.7109375" customWidth="1"/>
    <col min="23" max="23" width="17.5703125" customWidth="1"/>
    <col min="24" max="24" width="6" customWidth="1"/>
    <col min="25" max="25" width="9.7109375" customWidth="1"/>
    <col min="26" max="26" width="11.140625" customWidth="1"/>
    <col min="27" max="27" width="14.7109375" customWidth="1"/>
    <col min="28" max="28" width="17.5703125" customWidth="1"/>
    <col min="29" max="29" width="6" customWidth="1"/>
    <col min="30" max="30" width="11.140625" customWidth="1"/>
    <col min="31" max="31" width="20.5703125" customWidth="1"/>
    <col min="32" max="32" width="2.7109375" customWidth="1"/>
    <col min="33" max="33" width="17.5703125" customWidth="1"/>
    <col min="34" max="34" width="6" customWidth="1"/>
    <col min="35" max="35" width="9.7109375" customWidth="1"/>
    <col min="36" max="36" width="11.140625" customWidth="1"/>
    <col min="37" max="37" width="14.7109375" customWidth="1"/>
    <col min="38" max="38" width="17.5703125" customWidth="1"/>
    <col min="39" max="39" width="6" customWidth="1"/>
    <col min="40" max="40" width="11.140625" customWidth="1"/>
    <col min="41" max="41" width="20.5703125" customWidth="1"/>
  </cols>
  <sheetData>
    <row r="1" spans="1:41" ht="14.25" customHeight="1" x14ac:dyDescent="0.25"/>
    <row r="2" spans="1:41" ht="14.25" customHeight="1" x14ac:dyDescent="0.25">
      <c r="A2" s="39" t="s">
        <v>8</v>
      </c>
      <c r="B2" s="40" t="s">
        <v>9</v>
      </c>
      <c r="C2" s="41"/>
      <c r="D2" s="41" t="s">
        <v>10</v>
      </c>
      <c r="E2" s="41"/>
      <c r="F2" s="41" t="s">
        <v>11</v>
      </c>
      <c r="G2" s="41"/>
      <c r="H2" s="41" t="s">
        <v>12</v>
      </c>
      <c r="I2" s="41"/>
      <c r="J2" s="41" t="s">
        <v>13</v>
      </c>
      <c r="K2" s="41"/>
      <c r="M2" s="142" t="s">
        <v>14</v>
      </c>
      <c r="N2" s="143"/>
      <c r="O2" s="143"/>
      <c r="P2" s="143"/>
      <c r="Q2" s="144"/>
      <c r="R2" s="145" t="s">
        <v>15</v>
      </c>
      <c r="S2" s="130"/>
      <c r="T2" s="130"/>
      <c r="U2" s="146"/>
      <c r="W2" s="142" t="s">
        <v>16</v>
      </c>
      <c r="X2" s="143"/>
      <c r="Y2" s="143"/>
      <c r="Z2" s="143"/>
      <c r="AA2" s="144"/>
      <c r="AB2" s="145" t="s">
        <v>15</v>
      </c>
      <c r="AC2" s="130"/>
      <c r="AD2" s="130"/>
      <c r="AE2" s="146"/>
      <c r="AG2" s="142" t="s">
        <v>17</v>
      </c>
      <c r="AH2" s="143"/>
      <c r="AI2" s="143"/>
      <c r="AJ2" s="143"/>
      <c r="AK2" s="144"/>
      <c r="AL2" s="145" t="s">
        <v>15</v>
      </c>
      <c r="AM2" s="130"/>
      <c r="AN2" s="130"/>
      <c r="AO2" s="146"/>
    </row>
    <row r="3" spans="1:41" ht="14.25" customHeight="1" x14ac:dyDescent="0.25">
      <c r="A3" s="39" t="s">
        <v>9</v>
      </c>
      <c r="B3" s="42" t="str">
        <f t="array" ref="B3:B24">TRANSPOSE('Fantastical Mundane |COST'!C3:X3)</f>
        <v>Fire Essence</v>
      </c>
      <c r="C3" s="43">
        <f t="array" ref="C3:C13">TRANSPOSE('Fantastical Mundane |RAW'!C6:M6)</f>
        <v>1</v>
      </c>
      <c r="D3" s="43" t="str">
        <f t="array" ref="D3:D24">'Fantastical Mundane |COST'!B9:B30</f>
        <v>Fire Quintessence</v>
      </c>
      <c r="E3" s="43">
        <f t="array" ref="E3:E13">TRANSPOSE('Fantastical Mundane |REFINED'!C6:M6)</f>
        <v>2</v>
      </c>
      <c r="F3" s="43" t="str">
        <f t="array" ref="F3:F24">'Fantastical Mundane |COST'!AA9:AA30</f>
        <v>Fire Vessel</v>
      </c>
      <c r="G3" s="43">
        <f t="array" ref="G3:G13">TRANSPOSE('Fantastical Mundane |PARTS'!C6:M6)</f>
        <v>7</v>
      </c>
      <c r="H3" s="43" t="str">
        <f t="array" ref="H3:H35">'Fantastical Mundane |COST'!B39:B71</f>
        <v>Medicine</v>
      </c>
      <c r="I3" s="43">
        <f t="array" ref="I3:I13">TRANSPOSE('Fantastical Mundane |PRODUCT'!C6:M6)</f>
        <v>29</v>
      </c>
      <c r="J3" s="43" t="str">
        <f t="array" ref="J3:J35">'Fantastical Mundane |COST'!B39:B71</f>
        <v>Medicine</v>
      </c>
      <c r="K3" s="43">
        <f t="array" ref="K3:K13">TRANSPOSE('Fantastical Mundane |PRODUCT'!C6:M6)</f>
        <v>29</v>
      </c>
      <c r="M3" s="151" t="s">
        <v>18</v>
      </c>
      <c r="N3" s="152"/>
      <c r="O3" s="152"/>
      <c r="P3" s="152"/>
      <c r="Q3" s="153"/>
      <c r="R3" s="147" t="s">
        <v>19</v>
      </c>
      <c r="S3" s="148"/>
      <c r="T3" s="148"/>
      <c r="U3" s="149"/>
      <c r="W3" s="151" t="s">
        <v>20</v>
      </c>
      <c r="X3" s="152"/>
      <c r="Y3" s="152"/>
      <c r="Z3" s="152"/>
      <c r="AA3" s="153"/>
      <c r="AB3" s="147" t="s">
        <v>21</v>
      </c>
      <c r="AC3" s="148"/>
      <c r="AD3" s="148"/>
      <c r="AE3" s="149"/>
      <c r="AG3" s="151" t="s">
        <v>22</v>
      </c>
      <c r="AH3" s="152"/>
      <c r="AI3" s="152"/>
      <c r="AJ3" s="152"/>
      <c r="AK3" s="153"/>
      <c r="AL3" s="147" t="s">
        <v>23</v>
      </c>
      <c r="AM3" s="148"/>
      <c r="AN3" s="148"/>
      <c r="AO3" s="149"/>
    </row>
    <row r="4" spans="1:41" ht="14.25" customHeight="1" x14ac:dyDescent="0.25">
      <c r="A4" s="39" t="s">
        <v>10</v>
      </c>
      <c r="B4" s="42" t="str">
        <v>Water Essence</v>
      </c>
      <c r="C4" s="43">
        <v>1</v>
      </c>
      <c r="D4" s="43" t="str">
        <v>Water Quintessence</v>
      </c>
      <c r="E4" s="43">
        <v>2</v>
      </c>
      <c r="F4" s="43" t="str">
        <v>Water Vessel</v>
      </c>
      <c r="G4" s="43">
        <v>7</v>
      </c>
      <c r="H4" s="43" t="str">
        <v>Energy Drink</v>
      </c>
      <c r="I4" s="43">
        <v>29</v>
      </c>
      <c r="J4" s="43" t="str">
        <v>Energy Drink</v>
      </c>
      <c r="K4" s="43">
        <v>29</v>
      </c>
      <c r="M4" s="150" t="s">
        <v>9</v>
      </c>
      <c r="N4" s="137"/>
      <c r="O4" s="137"/>
      <c r="P4" s="137"/>
      <c r="Q4" s="138"/>
      <c r="R4" s="135"/>
      <c r="S4" s="133"/>
      <c r="T4" s="133"/>
      <c r="U4" s="134"/>
      <c r="W4" s="150" t="s">
        <v>10</v>
      </c>
      <c r="X4" s="137"/>
      <c r="Y4" s="137"/>
      <c r="Z4" s="137"/>
      <c r="AA4" s="138"/>
      <c r="AB4" s="135"/>
      <c r="AC4" s="133"/>
      <c r="AD4" s="133"/>
      <c r="AE4" s="134"/>
      <c r="AG4" s="150" t="s">
        <v>11</v>
      </c>
      <c r="AH4" s="137"/>
      <c r="AI4" s="137"/>
      <c r="AJ4" s="137"/>
      <c r="AK4" s="138"/>
      <c r="AL4" s="135"/>
      <c r="AM4" s="133"/>
      <c r="AN4" s="133"/>
      <c r="AO4" s="134"/>
    </row>
    <row r="5" spans="1:41" ht="14.25" customHeight="1" x14ac:dyDescent="0.25">
      <c r="A5" s="39" t="s">
        <v>11</v>
      </c>
      <c r="B5" s="42" t="str">
        <v>Air Essence</v>
      </c>
      <c r="C5" s="43">
        <v>1</v>
      </c>
      <c r="D5" s="43" t="str">
        <v>Air Quintessence</v>
      </c>
      <c r="E5" s="43">
        <v>2</v>
      </c>
      <c r="F5" s="43" t="str">
        <v>Air Vessel</v>
      </c>
      <c r="G5" s="43">
        <v>7</v>
      </c>
      <c r="H5" s="43" t="str">
        <v>Cellphone</v>
      </c>
      <c r="I5" s="43">
        <v>47</v>
      </c>
      <c r="J5" s="43" t="str">
        <v>Cellphone</v>
      </c>
      <c r="K5" s="43">
        <v>47</v>
      </c>
      <c r="M5" s="44" t="s">
        <v>32</v>
      </c>
      <c r="N5" s="45" t="s">
        <v>33</v>
      </c>
      <c r="O5" s="45" t="s">
        <v>34</v>
      </c>
      <c r="P5" s="45" t="s">
        <v>35</v>
      </c>
      <c r="Q5" s="46" t="s">
        <v>36</v>
      </c>
      <c r="R5" s="135"/>
      <c r="S5" s="133"/>
      <c r="T5" s="133"/>
      <c r="U5" s="134"/>
      <c r="W5" s="44" t="s">
        <v>32</v>
      </c>
      <c r="X5" s="45" t="s">
        <v>33</v>
      </c>
      <c r="Y5" s="45" t="s">
        <v>34</v>
      </c>
      <c r="Z5" s="45" t="s">
        <v>35</v>
      </c>
      <c r="AA5" s="46" t="s">
        <v>36</v>
      </c>
      <c r="AB5" s="135"/>
      <c r="AC5" s="133"/>
      <c r="AD5" s="133"/>
      <c r="AE5" s="134"/>
      <c r="AG5" s="44" t="s">
        <v>32</v>
      </c>
      <c r="AH5" s="45" t="s">
        <v>33</v>
      </c>
      <c r="AI5" s="45" t="s">
        <v>34</v>
      </c>
      <c r="AJ5" s="45" t="s">
        <v>35</v>
      </c>
      <c r="AK5" s="46" t="s">
        <v>36</v>
      </c>
      <c r="AL5" s="135"/>
      <c r="AM5" s="133"/>
      <c r="AN5" s="133"/>
      <c r="AO5" s="134"/>
    </row>
    <row r="6" spans="1:41" ht="14.25" customHeight="1" x14ac:dyDescent="0.25">
      <c r="A6" s="39" t="s">
        <v>12</v>
      </c>
      <c r="B6" s="42" t="str">
        <v>Earth Essence</v>
      </c>
      <c r="C6" s="43">
        <v>1</v>
      </c>
      <c r="D6" s="43" t="str">
        <v>Earth Quintessence</v>
      </c>
      <c r="E6" s="43">
        <v>2</v>
      </c>
      <c r="F6" s="43" t="str">
        <v>Earth Vessel</v>
      </c>
      <c r="G6" s="43">
        <v>7</v>
      </c>
      <c r="H6" s="43" t="str">
        <v>Free Weights</v>
      </c>
      <c r="I6" s="43">
        <v>25</v>
      </c>
      <c r="J6" s="43" t="str">
        <v>Free Weights</v>
      </c>
      <c r="K6" s="43">
        <v>25</v>
      </c>
      <c r="M6" s="47" t="s">
        <v>41</v>
      </c>
      <c r="N6" s="43">
        <f t="array" ref="N6">IF(M$4=$A$3,INDEX($B$3:$C$100, MATCH(M6, Mundane, 0), 2), 0)+IF(M$4=$A$4,INDEX($D$3:$E$100, MATCH(M6, Uncommon, 0), 2), 0)+IF(M$4=$A$5,INDEX($F$3:$G$100, MATCH(M6, Rare, 0), 2), 0)+IF(M$4=$A$6,INDEX($H$3:$I$100, MATCH(M6, Epic, 0), 2), 0)+IF(M$4=$A$7,INDEX($J$3:$K$100, MATCH(M6, Fantastical, 0), 2), 0)</f>
        <v>1</v>
      </c>
      <c r="O6" s="43">
        <v>6</v>
      </c>
      <c r="P6" s="48">
        <v>0.2</v>
      </c>
      <c r="Q6" s="43">
        <f t="shared" ref="Q6:Q11" si="0">O6*N6*P6</f>
        <v>1.2000000000000002</v>
      </c>
      <c r="R6" s="135"/>
      <c r="S6" s="133"/>
      <c r="T6" s="133"/>
      <c r="U6" s="134"/>
      <c r="W6" s="47" t="s">
        <v>42</v>
      </c>
      <c r="X6" s="43">
        <f t="array" ref="X6">IF(W$4=$A$3,INDEX($B$3:$C$100, MATCH(W6, Mundane, 0), 2), 0)+IF(W$4=$A$4,INDEX($D$3:$E$100, MATCH(W6, Uncommon, 0), 2), 0)+IF(W$4=$A$5,INDEX($F$3:$G$100, MATCH(W6, Rare, 0), 2), 0)+IF(W$4=$A$6,INDEX($H$3:$I$100, MATCH(W6, Epic, 0), 2), 0)+IF(W$4=$A$7,INDEX($J$3:$K$100, MATCH(W6, Fantastical, 0), 2), 0)</f>
        <v>8</v>
      </c>
      <c r="Y6" s="43">
        <v>2</v>
      </c>
      <c r="Z6" s="48">
        <v>0.25</v>
      </c>
      <c r="AA6" s="43">
        <f t="shared" ref="AA6:AA11" si="1">Y6*X6*Z6</f>
        <v>4</v>
      </c>
      <c r="AB6" s="135"/>
      <c r="AC6" s="133"/>
      <c r="AD6" s="133"/>
      <c r="AE6" s="134"/>
      <c r="AG6" s="47" t="s">
        <v>43</v>
      </c>
      <c r="AH6" s="43">
        <f t="array" ref="AH6">IF(AG$4=$A$3,INDEX($B$3:$C$100, MATCH(AG6, Mundane, 0), 2), 0)+IF(AG$4=$A$4,INDEX($D$3:$E$100, MATCH(AG6, Uncommon, 0), 2), 0)+IF(AG$4=$A$5,INDEX($F$3:$G$100, MATCH(AG6, Rare, 0), 2), 0)+IF(AG$4=$A$6,INDEX($H$3:$I$100, MATCH(AG6, Epic, 0), 2), 0)+IF(AG$4=$A$7,INDEX($J$3:$K$100, MATCH(AG6, Fantastical, 0), 2), 0)</f>
        <v>5</v>
      </c>
      <c r="AI6" s="43">
        <v>4</v>
      </c>
      <c r="AJ6" s="48">
        <v>0.1</v>
      </c>
      <c r="AK6" s="43">
        <f t="shared" ref="AK6:AK11" si="2">AI6*AH6*AJ6</f>
        <v>2</v>
      </c>
      <c r="AL6" s="135"/>
      <c r="AM6" s="133"/>
      <c r="AN6" s="133"/>
      <c r="AO6" s="134"/>
    </row>
    <row r="7" spans="1:41" ht="14.25" customHeight="1" x14ac:dyDescent="0.25">
      <c r="A7" s="39" t="s">
        <v>13</v>
      </c>
      <c r="B7" s="42" t="str">
        <v>Life Essence</v>
      </c>
      <c r="C7" s="43">
        <v>1</v>
      </c>
      <c r="D7" s="43" t="str">
        <v>Life Quintessence</v>
      </c>
      <c r="E7" s="43">
        <v>2</v>
      </c>
      <c r="F7" s="43" t="str">
        <v>Life Vessel</v>
      </c>
      <c r="G7" s="43">
        <v>7</v>
      </c>
      <c r="H7" s="43" t="str">
        <v>Fan</v>
      </c>
      <c r="I7" s="43">
        <v>26</v>
      </c>
      <c r="J7" s="43" t="str">
        <v>Fan</v>
      </c>
      <c r="K7" s="43">
        <v>26</v>
      </c>
      <c r="M7" s="49" t="s">
        <v>24</v>
      </c>
      <c r="N7" s="43">
        <f t="array" ref="N7">IF(M$4=$A$3,INDEX($B$3:$C$100, MATCH(M7, Mundane, 0), 2), 0)+IF(M$4=$A$4,INDEX($D$3:$E$100, MATCH(M7, Uncommon, 0), 2), 0)+IF(M$4=$A$5,INDEX($F$3:$G$100, MATCH(M7, Rare, 0), 2), 0)+IF(M$4=$A$6,INDEX($H$3:$I$100, MATCH(M7, Epic, 0), 2), 0)+IF(M$4=$A$7,INDEX($J$3:$K$100, MATCH(M7, Fantastical, 0), 2), 0)</f>
        <v>1</v>
      </c>
      <c r="O7" s="43">
        <v>6</v>
      </c>
      <c r="P7" s="48">
        <v>0.2</v>
      </c>
      <c r="Q7" s="43">
        <f t="shared" si="0"/>
        <v>1.2000000000000002</v>
      </c>
      <c r="R7" s="135"/>
      <c r="S7" s="133"/>
      <c r="T7" s="133"/>
      <c r="U7" s="134"/>
      <c r="W7" s="49" t="s">
        <v>48</v>
      </c>
      <c r="X7" s="43">
        <f t="array" ref="X7">IF(W$4=$A$3,INDEX($B$3:$C$100, MATCH(W7, Mundane, 0), 2), 0)+IF(W$4=$A$4,INDEX($D$3:$E$100, MATCH(W7, Uncommon, 0), 2), 0)+IF(W$4=$A$5,INDEX($F$3:$G$100, MATCH(W7, Rare, 0), 2), 0)+IF(W$4=$A$6,INDEX($H$3:$I$100, MATCH(W7, Epic, 0), 2), 0)+IF(W$4=$A$7,INDEX($J$3:$K$100, MATCH(W7, Fantastical, 0), 2), 0)</f>
        <v>4</v>
      </c>
      <c r="Y7" s="43">
        <v>2</v>
      </c>
      <c r="Z7" s="48">
        <v>0.1</v>
      </c>
      <c r="AA7" s="43">
        <f t="shared" si="1"/>
        <v>0.8</v>
      </c>
      <c r="AB7" s="135"/>
      <c r="AC7" s="133"/>
      <c r="AD7" s="133"/>
      <c r="AE7" s="134"/>
      <c r="AG7" s="49" t="s">
        <v>49</v>
      </c>
      <c r="AH7" s="43">
        <f t="array" ref="AH7">IF(AG$4=$A$3,INDEX($B$3:$C$100, MATCH(AG7, Mundane, 0), 2), 0)+IF(AG$4=$A$4,INDEX($D$3:$E$100, MATCH(AG7, Uncommon, 0), 2), 0)+IF(AG$4=$A$5,INDEX($F$3:$G$100, MATCH(AG7, Rare, 0), 2), 0)+IF(AG$4=$A$6,INDEX($H$3:$I$100, MATCH(AG7, Epic, 0), 2), 0)+IF(AG$4=$A$7,INDEX($J$3:$K$100, MATCH(AG7, Fantastical, 0), 2), 0)</f>
        <v>10</v>
      </c>
      <c r="AI7" s="43">
        <v>4</v>
      </c>
      <c r="AJ7" s="48">
        <v>0.1</v>
      </c>
      <c r="AK7" s="43">
        <f t="shared" si="2"/>
        <v>4</v>
      </c>
      <c r="AL7" s="135"/>
      <c r="AM7" s="133"/>
      <c r="AN7" s="133"/>
      <c r="AO7" s="134"/>
    </row>
    <row r="8" spans="1:41" ht="14.25" customHeight="1" x14ac:dyDescent="0.25">
      <c r="B8" s="42" t="str">
        <v>Vessel Fragments</v>
      </c>
      <c r="C8" s="43">
        <v>0.3</v>
      </c>
      <c r="D8" s="43" t="str">
        <v>Restored Vessel</v>
      </c>
      <c r="E8" s="43">
        <v>4</v>
      </c>
      <c r="F8" s="43" t="str">
        <v>Iron Nails</v>
      </c>
      <c r="G8" s="43">
        <v>4</v>
      </c>
      <c r="H8" s="43" t="str">
        <v>Radiator</v>
      </c>
      <c r="I8" s="43">
        <v>43</v>
      </c>
      <c r="J8" s="43" t="str">
        <v>Radiator</v>
      </c>
      <c r="K8" s="43">
        <v>43</v>
      </c>
      <c r="M8" s="49" t="s">
        <v>37</v>
      </c>
      <c r="N8" s="43">
        <f t="array" ref="N8">IF(M$4=$A$3,INDEX($B$3:$C$100, MATCH(M8, Mundane, 0), 2), 0)+IF(M$4=$A$4,INDEX($D$3:$E$100, MATCH(M8, Uncommon, 0), 2), 0)+IF(M$4=$A$5,INDEX($F$3:$G$100, MATCH(M8, Rare, 0), 2), 0)+IF(M$4=$A$6,INDEX($H$3:$I$100, MATCH(M8, Epic, 0), 2), 0)+IF(M$4=$A$7,INDEX($J$3:$K$100, MATCH(M8, Fantastical, 0), 2), 0)</f>
        <v>1</v>
      </c>
      <c r="O8" s="43">
        <v>6</v>
      </c>
      <c r="P8" s="48">
        <v>0.2</v>
      </c>
      <c r="Q8" s="43">
        <f t="shared" si="0"/>
        <v>1.2000000000000002</v>
      </c>
      <c r="R8" s="135"/>
      <c r="S8" s="133"/>
      <c r="T8" s="133"/>
      <c r="U8" s="134"/>
      <c r="W8" s="49" t="s">
        <v>54</v>
      </c>
      <c r="X8" s="43">
        <f t="array" ref="X8">IF(W$4=$A$3,INDEX($B$3:$C$100, MATCH(W8, Mundane, 0), 2), 0)+IF(W$4=$A$4,INDEX($D$3:$E$100, MATCH(W8, Uncommon, 0), 2), 0)+IF(W$4=$A$5,INDEX($F$3:$G$100, MATCH(W8, Rare, 0), 2), 0)+IF(W$4=$A$6,INDEX($H$3:$I$100, MATCH(W8, Epic, 0), 2), 0)+IF(W$4=$A$7,INDEX($J$3:$K$100, MATCH(W8, Fantastical, 0), 2), 0)</f>
        <v>3</v>
      </c>
      <c r="Y8" s="43">
        <v>3</v>
      </c>
      <c r="Z8" s="48">
        <v>0.35</v>
      </c>
      <c r="AA8" s="43">
        <f t="shared" si="1"/>
        <v>3.15</v>
      </c>
      <c r="AB8" s="135"/>
      <c r="AC8" s="133"/>
      <c r="AD8" s="133"/>
      <c r="AE8" s="134"/>
      <c r="AG8" s="49" t="s">
        <v>55</v>
      </c>
      <c r="AH8" s="43">
        <f t="array" ref="AH8">IF(AG$4=$A$3,INDEX($B$3:$C$100, MATCH(AG8, Mundane, 0), 2), 0)+IF(AG$4=$A$4,INDEX($D$3:$E$100, MATCH(AG8, Uncommon, 0), 2), 0)+IF(AG$4=$A$5,INDEX($F$3:$G$100, MATCH(AG8, Rare, 0), 2), 0)+IF(AG$4=$A$6,INDEX($H$3:$I$100, MATCH(AG8, Epic, 0), 2), 0)+IF(AG$4=$A$7,INDEX($J$3:$K$100, MATCH(AG8, Fantastical, 0), 2), 0)</f>
        <v>15</v>
      </c>
      <c r="AI8" s="43">
        <v>1</v>
      </c>
      <c r="AJ8" s="48">
        <v>0.05</v>
      </c>
      <c r="AK8" s="43">
        <f t="shared" si="2"/>
        <v>0.75</v>
      </c>
      <c r="AL8" s="135"/>
      <c r="AM8" s="133"/>
      <c r="AN8" s="133"/>
      <c r="AO8" s="134"/>
    </row>
    <row r="9" spans="1:41" ht="14.25" customHeight="1" x14ac:dyDescent="0.25">
      <c r="B9" s="42" t="str">
        <v>Bag of Moondust</v>
      </c>
      <c r="C9" s="43">
        <v>3</v>
      </c>
      <c r="D9" s="43" t="str">
        <v>Moon Glass</v>
      </c>
      <c r="E9" s="43">
        <v>5</v>
      </c>
      <c r="F9" s="43" t="str">
        <v>Wooden Planks</v>
      </c>
      <c r="G9" s="43">
        <v>3</v>
      </c>
      <c r="H9" s="43" t="str">
        <v>Lamp</v>
      </c>
      <c r="I9" s="43">
        <v>21</v>
      </c>
      <c r="J9" s="43" t="str">
        <v>Lamp</v>
      </c>
      <c r="K9" s="43">
        <v>21</v>
      </c>
      <c r="M9" s="49" t="s">
        <v>28</v>
      </c>
      <c r="N9" s="43">
        <f t="array" ref="N9">IF(M$4=$A$3,INDEX($B$3:$C$100, MATCH(M9, Mundane, 0), 2), 0)+IF(M$4=$A$4,INDEX($D$3:$E$100, MATCH(M9, Uncommon, 0), 2), 0)+IF(M$4=$A$5,INDEX($F$3:$G$100, MATCH(M9, Rare, 0), 2), 0)+IF(M$4=$A$6,INDEX($H$3:$I$100, MATCH(M9, Epic, 0), 2), 0)+IF(M$4=$A$7,INDEX($J$3:$K$100, MATCH(M9, Fantastical, 0), 2), 0)</f>
        <v>1</v>
      </c>
      <c r="O9" s="43">
        <v>6</v>
      </c>
      <c r="P9" s="48">
        <v>0.2</v>
      </c>
      <c r="Q9" s="43">
        <f t="shared" si="0"/>
        <v>1.2000000000000002</v>
      </c>
      <c r="R9" s="135"/>
      <c r="S9" s="133"/>
      <c r="T9" s="133"/>
      <c r="U9" s="134"/>
      <c r="W9" s="49" t="s">
        <v>60</v>
      </c>
      <c r="X9" s="43">
        <f t="array" ref="X9">IF(W$4=$A$3,INDEX($B$3:$C$100, MATCH(W9, Mundane, 0), 2), 0)+IF(W$4=$A$4,INDEX($D$3:$E$100, MATCH(W9, Uncommon, 0), 2), 0)+IF(W$4=$A$5,INDEX($F$3:$G$100, MATCH(W9, Rare, 0), 2), 0)+IF(W$4=$A$6,INDEX($H$3:$I$100, MATCH(W9, Epic, 0), 2), 0)+IF(W$4=$A$7,INDEX($J$3:$K$100, MATCH(W9, Fantastical, 0), 2), 0)</f>
        <v>3</v>
      </c>
      <c r="Y9" s="43">
        <v>3</v>
      </c>
      <c r="Z9" s="48">
        <v>0.15</v>
      </c>
      <c r="AA9" s="43">
        <f t="shared" si="1"/>
        <v>1.3499999999999999</v>
      </c>
      <c r="AB9" s="135"/>
      <c r="AC9" s="133"/>
      <c r="AD9" s="133"/>
      <c r="AE9" s="134"/>
      <c r="AG9" s="49" t="s">
        <v>61</v>
      </c>
      <c r="AH9" s="43">
        <f t="array" ref="AH9">IF(AG$4=$A$3,INDEX($B$3:$C$100, MATCH(AG9, Mundane, 0), 2), 0)+IF(AG$4=$A$4,INDEX($D$3:$E$100, MATCH(AG9, Uncommon, 0), 2), 0)+IF(AG$4=$A$5,INDEX($F$3:$G$100, MATCH(AG9, Rare, 0), 2), 0)+IF(AG$4=$A$6,INDEX($H$3:$I$100, MATCH(AG9, Epic, 0), 2), 0)+IF(AG$4=$A$7,INDEX($J$3:$K$100, MATCH(AG9, Fantastical, 0), 2), 0)</f>
        <v>5</v>
      </c>
      <c r="AI9" s="43">
        <v>4</v>
      </c>
      <c r="AJ9" s="48">
        <v>0.1</v>
      </c>
      <c r="AK9" s="43">
        <f t="shared" si="2"/>
        <v>2</v>
      </c>
      <c r="AL9" s="135"/>
      <c r="AM9" s="133"/>
      <c r="AN9" s="133"/>
      <c r="AO9" s="134"/>
    </row>
    <row r="10" spans="1:41" ht="14.25" customHeight="1" x14ac:dyDescent="0.25">
      <c r="B10" s="42" t="str">
        <v>Iron Ore</v>
      </c>
      <c r="C10" s="43">
        <v>1</v>
      </c>
      <c r="D10" s="43" t="str">
        <v>Copper Ingot</v>
      </c>
      <c r="E10" s="43">
        <v>5</v>
      </c>
      <c r="F10" s="43" t="str">
        <v>Wooden Pegs</v>
      </c>
      <c r="G10" s="43">
        <v>1</v>
      </c>
      <c r="H10" s="43" t="str">
        <v>Electric Kettle</v>
      </c>
      <c r="I10" s="43">
        <v>28</v>
      </c>
      <c r="J10" s="43" t="str">
        <v>Electric Kettle</v>
      </c>
      <c r="K10" s="43">
        <v>28</v>
      </c>
      <c r="M10" s="49" t="s">
        <v>50</v>
      </c>
      <c r="N10" s="43">
        <f t="array" ref="N10">IF(M$4=$A$3,INDEX($B$3:$C$100, MATCH(M10, Mundane, 0), 2), 0)+IF(M$4=$A$4,INDEX($D$3:$E$100, MATCH(M10, Uncommon, 0), 2), 0)+IF(M$4=$A$5,INDEX($F$3:$G$100, MATCH(M10, Rare, 0), 2), 0)+IF(M$4=$A$6,INDEX($H$3:$I$100, MATCH(M10, Epic, 0), 2), 0)+IF(M$4=$A$7,INDEX($J$3:$K$100, MATCH(M10, Fantastical, 0), 2), 0)</f>
        <v>0.3</v>
      </c>
      <c r="O10" s="43">
        <v>20</v>
      </c>
      <c r="P10" s="48">
        <v>0.1</v>
      </c>
      <c r="Q10" s="43">
        <f t="shared" si="0"/>
        <v>0.60000000000000009</v>
      </c>
      <c r="R10" s="135"/>
      <c r="S10" s="133"/>
      <c r="T10" s="133"/>
      <c r="U10" s="134"/>
      <c r="W10" s="49" t="s">
        <v>51</v>
      </c>
      <c r="X10" s="43">
        <f t="array" ref="X10">IF(W$4=$A$3,INDEX($B$3:$C$100, MATCH(W10, Mundane, 0), 2), 0)+IF(W$4=$A$4,INDEX($D$3:$E$100, MATCH(W10, Uncommon, 0), 2), 0)+IF(W$4=$A$5,INDEX($F$3:$G$100, MATCH(W10, Rare, 0), 2), 0)+IF(W$4=$A$6,INDEX($H$3:$I$100, MATCH(W10, Epic, 0), 2), 0)+IF(W$4=$A$7,INDEX($J$3:$K$100, MATCH(W10, Fantastical, 0), 2), 0)</f>
        <v>4</v>
      </c>
      <c r="Y10" s="43">
        <v>2</v>
      </c>
      <c r="Z10" s="48">
        <v>0.1</v>
      </c>
      <c r="AA10" s="43">
        <f t="shared" si="1"/>
        <v>0.8</v>
      </c>
      <c r="AB10" s="135"/>
      <c r="AC10" s="133"/>
      <c r="AD10" s="133"/>
      <c r="AE10" s="134"/>
      <c r="AG10" s="49" t="s">
        <v>66</v>
      </c>
      <c r="AH10" s="43">
        <f t="array" ref="AH10">IF(AG$4=$A$3,INDEX($B$3:$C$100, MATCH(AG10, Mundane, 0), 2), 0)+IF(AG$4=$A$4,INDEX($D$3:$E$100, MATCH(AG10, Uncommon, 0), 2), 0)+IF(AG$4=$A$5,INDEX($F$3:$G$100, MATCH(AG10, Rare, 0), 2), 0)+IF(AG$4=$A$6,INDEX($H$3:$I$100, MATCH(AG10, Epic, 0), 2), 0)+IF(AG$4=$A$7,INDEX($J$3:$K$100, MATCH(AG10, Fantastical, 0), 2), 0)</f>
        <v>5</v>
      </c>
      <c r="AI10" s="43">
        <v>2</v>
      </c>
      <c r="AJ10" s="48">
        <v>0.5</v>
      </c>
      <c r="AK10" s="43">
        <f t="shared" si="2"/>
        <v>5</v>
      </c>
      <c r="AL10" s="135"/>
      <c r="AM10" s="133"/>
      <c r="AN10" s="133"/>
      <c r="AO10" s="134"/>
    </row>
    <row r="11" spans="1:41" ht="14.25" customHeight="1" x14ac:dyDescent="0.25">
      <c r="B11" s="42" t="str">
        <v>Pure Water</v>
      </c>
      <c r="C11" s="43">
        <v>2</v>
      </c>
      <c r="D11" s="43" t="str">
        <v>Crafting Wood</v>
      </c>
      <c r="E11" s="43">
        <v>1</v>
      </c>
      <c r="F11" s="43" t="str">
        <v>Copper Springs</v>
      </c>
      <c r="G11" s="43">
        <v>5</v>
      </c>
      <c r="H11" s="43" t="str">
        <v>Vacuum</v>
      </c>
      <c r="I11" s="43">
        <v>32</v>
      </c>
      <c r="J11" s="43" t="str">
        <v>Vacuum</v>
      </c>
      <c r="K11" s="43">
        <v>32</v>
      </c>
      <c r="M11" s="50" t="s">
        <v>56</v>
      </c>
      <c r="N11" s="43">
        <f t="array" ref="N11">IF(M$4=$A$3,INDEX($B$3:$C$100, MATCH(M11, Mundane, 0), 2), 0)+IF(M$4=$A$4,INDEX($D$3:$E$100, MATCH(M11, Uncommon, 0), 2), 0)+IF(M$4=$A$5,INDEX($F$3:$G$100, MATCH(M11, Rare, 0), 2), 0)+IF(M$4=$A$6,INDEX($H$3:$I$100, MATCH(M11, Epic, 0), 2), 0)+IF(M$4=$A$7,INDEX($J$3:$K$100, MATCH(M11, Fantastical, 0), 2), 0)</f>
        <v>3</v>
      </c>
      <c r="O11" s="43">
        <v>2</v>
      </c>
      <c r="P11" s="51">
        <v>0.1</v>
      </c>
      <c r="Q11" s="43">
        <f t="shared" si="0"/>
        <v>0.60000000000000009</v>
      </c>
      <c r="R11" s="135"/>
      <c r="S11" s="133"/>
      <c r="T11" s="133"/>
      <c r="U11" s="134"/>
      <c r="W11" s="50" t="s">
        <v>45</v>
      </c>
      <c r="X11" s="43">
        <f t="array" ref="X11">IF(W$4=$A$3,INDEX($B$3:$C$100, MATCH(W11, Mundane, 0), 2), 0)+IF(W$4=$A$4,INDEX($D$3:$E$100, MATCH(W11, Uncommon, 0), 2), 0)+IF(W$4=$A$5,INDEX($F$3:$G$100, MATCH(W11, Rare, 0), 2), 0)+IF(W$4=$A$6,INDEX($H$3:$I$100, MATCH(W11, Epic, 0), 2), 0)+IF(W$4=$A$7,INDEX($J$3:$K$100, MATCH(W11, Fantastical, 0), 2), 0)</f>
        <v>2</v>
      </c>
      <c r="Y11" s="43">
        <v>4</v>
      </c>
      <c r="Z11" s="51">
        <v>0.05</v>
      </c>
      <c r="AA11" s="43">
        <f t="shared" si="1"/>
        <v>0.4</v>
      </c>
      <c r="AB11" s="135"/>
      <c r="AC11" s="133"/>
      <c r="AD11" s="133"/>
      <c r="AE11" s="134"/>
      <c r="AG11" s="50" t="s">
        <v>39</v>
      </c>
      <c r="AH11" s="43">
        <f t="array" ref="AH11">IF(AG$4=$A$3,INDEX($B$3:$C$100, MATCH(AG11, Mundane, 0), 2), 0)+IF(AG$4=$A$4,INDEX($D$3:$E$100, MATCH(AG11, Uncommon, 0), 2), 0)+IF(AG$4=$A$5,INDEX($F$3:$G$100, MATCH(AG11, Rare, 0), 2), 0)+IF(AG$4=$A$6,INDEX($H$3:$I$100, MATCH(AG11, Epic, 0), 2), 0)+IF(AG$4=$A$7,INDEX($J$3:$K$100, MATCH(AG11, Fantastical, 0), 2), 0)</f>
        <v>7</v>
      </c>
      <c r="AI11" s="43">
        <v>3</v>
      </c>
      <c r="AJ11" s="51">
        <v>0.15</v>
      </c>
      <c r="AK11" s="43">
        <f t="shared" si="2"/>
        <v>3.15</v>
      </c>
      <c r="AL11" s="135"/>
      <c r="AM11" s="133"/>
      <c r="AN11" s="133"/>
      <c r="AO11" s="134"/>
    </row>
    <row r="12" spans="1:41" ht="14.25" customHeight="1" x14ac:dyDescent="0.25">
      <c r="B12" s="42" t="str">
        <v>Copper Ore</v>
      </c>
      <c r="C12" s="43">
        <v>2</v>
      </c>
      <c r="D12" s="43" t="str">
        <v>Iron Ingot</v>
      </c>
      <c r="E12" s="43">
        <v>2</v>
      </c>
      <c r="F12" s="43" t="str">
        <v>Copper Wire</v>
      </c>
      <c r="G12" s="43">
        <v>5</v>
      </c>
      <c r="H12" s="43" t="str">
        <v>Countertop Stove</v>
      </c>
      <c r="I12" s="43">
        <v>23</v>
      </c>
      <c r="J12" s="43" t="str">
        <v>Countertop Stove</v>
      </c>
      <c r="K12" s="43">
        <v>23</v>
      </c>
      <c r="N12" s="140" t="s">
        <v>73</v>
      </c>
      <c r="O12" s="141"/>
      <c r="P12" s="124"/>
      <c r="Q12" s="52">
        <f>SUM(Q6:Q11)</f>
        <v>6</v>
      </c>
      <c r="R12" s="136"/>
      <c r="S12" s="137"/>
      <c r="T12" s="137"/>
      <c r="U12" s="138"/>
      <c r="X12" s="140" t="s">
        <v>73</v>
      </c>
      <c r="Y12" s="141"/>
      <c r="Z12" s="124"/>
      <c r="AA12" s="52">
        <f>SUM(AA6:AA11)</f>
        <v>10.5</v>
      </c>
      <c r="AB12" s="136"/>
      <c r="AC12" s="137"/>
      <c r="AD12" s="137"/>
      <c r="AE12" s="138"/>
      <c r="AH12" s="140" t="s">
        <v>74</v>
      </c>
      <c r="AI12" s="141"/>
      <c r="AJ12" s="124"/>
      <c r="AK12" s="52">
        <f>SUM(AK6:AK11)</f>
        <v>16.899999999999999</v>
      </c>
      <c r="AL12" s="136"/>
      <c r="AM12" s="137"/>
      <c r="AN12" s="137"/>
      <c r="AO12" s="138"/>
    </row>
    <row r="13" spans="1:41" ht="14.25" customHeight="1" x14ac:dyDescent="0.25">
      <c r="B13" s="42" t="str">
        <v>Petrified Wood</v>
      </c>
      <c r="C13" s="43">
        <v>1</v>
      </c>
      <c r="D13" s="43" t="str">
        <v>Gold Ingot</v>
      </c>
      <c r="E13" s="43">
        <v>3</v>
      </c>
      <c r="F13" s="43" t="str">
        <v>Moon Flask</v>
      </c>
      <c r="G13" s="43">
        <v>12</v>
      </c>
      <c r="H13" s="43" t="str">
        <v>Oven</v>
      </c>
      <c r="I13" s="43">
        <v>29</v>
      </c>
      <c r="J13" s="43" t="str">
        <v>Oven</v>
      </c>
      <c r="K13" s="43">
        <v>29</v>
      </c>
    </row>
    <row r="14" spans="1:41" ht="14.25" customHeight="1" x14ac:dyDescent="0.25">
      <c r="B14" s="42" t="str">
        <v>Gold Ore</v>
      </c>
      <c r="C14" s="43">
        <f t="array" ref="C14:C24">TRANSPOSE('Fantastical Mundane |RAW'!C12:M12)</f>
        <v>3</v>
      </c>
      <c r="D14" s="43" t="str">
        <v>Cloth</v>
      </c>
      <c r="E14" s="43">
        <f t="array" ref="E14:E24">TRANSPOSE('Fantastical Mundane |REFINED'!C12:M12)</f>
        <v>3</v>
      </c>
      <c r="F14" s="43" t="str">
        <v>Stack of Paper</v>
      </c>
      <c r="G14" s="43">
        <f t="array" ref="G14:G24">TRANSPOSE('Fantastical Mundane |PARTS'!C12:M12)</f>
        <v>11</v>
      </c>
      <c r="H14" s="43" t="str">
        <v>Music Box</v>
      </c>
      <c r="I14" s="43">
        <f t="array" ref="I14:I24">TRANSPOSE('Fantastical Mundane |PRODUCT'!C12:M12)</f>
        <v>35</v>
      </c>
      <c r="J14" s="43" t="str">
        <v>Music Box</v>
      </c>
      <c r="K14" s="43">
        <f t="array" ref="K14:K24">TRANSPOSE('Fantastical Mundane |PRODUCT'!C12:M12)</f>
        <v>35</v>
      </c>
      <c r="M14" s="142" t="s">
        <v>82</v>
      </c>
      <c r="N14" s="143"/>
      <c r="O14" s="143"/>
      <c r="P14" s="143"/>
      <c r="Q14" s="144"/>
      <c r="R14" s="145" t="s">
        <v>15</v>
      </c>
      <c r="S14" s="130"/>
      <c r="T14" s="130"/>
      <c r="U14" s="146"/>
      <c r="W14" s="142" t="s">
        <v>83</v>
      </c>
      <c r="X14" s="143"/>
      <c r="Y14" s="143"/>
      <c r="Z14" s="143"/>
      <c r="AA14" s="144"/>
      <c r="AB14" s="145" t="s">
        <v>15</v>
      </c>
      <c r="AC14" s="130"/>
      <c r="AD14" s="130"/>
      <c r="AE14" s="146"/>
    </row>
    <row r="15" spans="1:41" ht="14.25" customHeight="1" x14ac:dyDescent="0.25">
      <c r="B15" s="42" t="str">
        <v>Cotton</v>
      </c>
      <c r="C15" s="43">
        <v>1</v>
      </c>
      <c r="D15" s="43" t="str">
        <v>Thread</v>
      </c>
      <c r="E15" s="43">
        <v>3</v>
      </c>
      <c r="F15" s="43" t="str">
        <v>TBD</v>
      </c>
      <c r="G15" s="43">
        <v>0</v>
      </c>
      <c r="H15" s="43" t="str">
        <v>Safe</v>
      </c>
      <c r="I15" s="43">
        <v>28</v>
      </c>
      <c r="J15" s="43" t="str">
        <v>Safe</v>
      </c>
      <c r="K15" s="43">
        <v>28</v>
      </c>
      <c r="M15" s="151" t="s">
        <v>88</v>
      </c>
      <c r="N15" s="152"/>
      <c r="O15" s="152"/>
      <c r="P15" s="152"/>
      <c r="Q15" s="153"/>
      <c r="R15" s="147" t="s">
        <v>89</v>
      </c>
      <c r="S15" s="148"/>
      <c r="T15" s="148"/>
      <c r="U15" s="149"/>
      <c r="W15" s="151" t="s">
        <v>90</v>
      </c>
      <c r="X15" s="152"/>
      <c r="Y15" s="152"/>
      <c r="Z15" s="152"/>
      <c r="AA15" s="153"/>
      <c r="AB15" s="147" t="s">
        <v>91</v>
      </c>
      <c r="AC15" s="148"/>
      <c r="AD15" s="148"/>
      <c r="AE15" s="149"/>
    </row>
    <row r="16" spans="1:41" ht="14.25" customHeight="1" x14ac:dyDescent="0.25">
      <c r="B16" s="42" t="str">
        <v>Wool</v>
      </c>
      <c r="C16" s="43">
        <v>1</v>
      </c>
      <c r="D16" s="43" t="str">
        <v>Wood Pulp</v>
      </c>
      <c r="E16" s="43">
        <v>3</v>
      </c>
      <c r="F16" s="43" t="str">
        <v>TBD</v>
      </c>
      <c r="G16" s="43">
        <v>0</v>
      </c>
      <c r="H16" s="43" t="str">
        <v>Hairdryer</v>
      </c>
      <c r="I16" s="43">
        <v>28</v>
      </c>
      <c r="J16" s="43" t="str">
        <v>Hairdryer</v>
      </c>
      <c r="K16" s="43">
        <v>28</v>
      </c>
      <c r="M16" s="150" t="s">
        <v>12</v>
      </c>
      <c r="N16" s="137"/>
      <c r="O16" s="137"/>
      <c r="P16" s="137"/>
      <c r="Q16" s="138"/>
      <c r="R16" s="135"/>
      <c r="S16" s="133"/>
      <c r="T16" s="133"/>
      <c r="U16" s="134"/>
      <c r="W16" s="150" t="s">
        <v>13</v>
      </c>
      <c r="X16" s="137"/>
      <c r="Y16" s="137"/>
      <c r="Z16" s="137"/>
      <c r="AA16" s="138"/>
      <c r="AB16" s="135"/>
      <c r="AC16" s="133"/>
      <c r="AD16" s="133"/>
      <c r="AE16" s="134"/>
    </row>
    <row r="17" spans="2:31" ht="14.25" customHeight="1" x14ac:dyDescent="0.25">
      <c r="B17" s="42" t="str">
        <v>Raw Clay</v>
      </c>
      <c r="C17" s="43">
        <v>1</v>
      </c>
      <c r="D17" s="43" t="str">
        <v>TBD</v>
      </c>
      <c r="E17" s="43">
        <v>0</v>
      </c>
      <c r="F17" s="43" t="str">
        <v>TBD</v>
      </c>
      <c r="G17" s="43">
        <v>0</v>
      </c>
      <c r="H17" s="43" t="str">
        <v>Refrigerator</v>
      </c>
      <c r="I17" s="43">
        <v>51</v>
      </c>
      <c r="J17" s="43" t="str">
        <v>Refrigerator</v>
      </c>
      <c r="K17" s="43">
        <v>51</v>
      </c>
      <c r="M17" s="44" t="s">
        <v>32</v>
      </c>
      <c r="N17" s="45" t="s">
        <v>33</v>
      </c>
      <c r="O17" s="45" t="s">
        <v>34</v>
      </c>
      <c r="P17" s="45" t="s">
        <v>35</v>
      </c>
      <c r="Q17" s="46" t="s">
        <v>36</v>
      </c>
      <c r="R17" s="135"/>
      <c r="S17" s="133"/>
      <c r="T17" s="133"/>
      <c r="U17" s="134"/>
      <c r="W17" s="44" t="s">
        <v>32</v>
      </c>
      <c r="X17" s="45" t="s">
        <v>33</v>
      </c>
      <c r="Y17" s="45" t="s">
        <v>34</v>
      </c>
      <c r="Z17" s="45" t="s">
        <v>35</v>
      </c>
      <c r="AA17" s="46" t="s">
        <v>36</v>
      </c>
      <c r="AB17" s="135"/>
      <c r="AC17" s="133"/>
      <c r="AD17" s="133"/>
      <c r="AE17" s="134"/>
    </row>
    <row r="18" spans="2:31" ht="14.25" customHeight="1" x14ac:dyDescent="0.25">
      <c r="B18" s="42" t="str">
        <v>TBD</v>
      </c>
      <c r="C18" s="43">
        <v>0</v>
      </c>
      <c r="D18" s="43" t="str">
        <v>TBD</v>
      </c>
      <c r="E18" s="43">
        <v>0</v>
      </c>
      <c r="F18" s="43" t="str">
        <v>TBD</v>
      </c>
      <c r="G18" s="43">
        <v>0</v>
      </c>
      <c r="H18" s="43" t="str">
        <v>Drawing Pencils</v>
      </c>
      <c r="I18" s="43">
        <v>11</v>
      </c>
      <c r="J18" s="43" t="str">
        <v>Drawing Pencils</v>
      </c>
      <c r="K18" s="43">
        <v>11</v>
      </c>
      <c r="M18" s="47" t="s">
        <v>59</v>
      </c>
      <c r="N18" s="43">
        <f t="array" ref="N18">IF(M$16=$A$3,INDEX($B$3:$C$100, MATCH(M18, Mundane, 0), 2), 0)+IF(M$16=$A$4,INDEX($D$3:$E$100, MATCH(M18, Uncommon, 0), 2), 0)+IF(M$16=$A$5,INDEX($F$3:$G$100, MATCH(M18, Rare, 0), 2), 0)+IF(M$16=$A$6,INDEX($H$3:$I$100, MATCH(M18, Epic, 0), 2), 0)+IF(M$16=$A$7,INDEX($J$3:$K$100, MATCH(M18, Fantastical, 0), 2), 0)</f>
        <v>21</v>
      </c>
      <c r="O18" s="43">
        <v>1</v>
      </c>
      <c r="P18" s="48">
        <v>0.15</v>
      </c>
      <c r="Q18" s="43">
        <f t="shared" ref="Q18:Q23" si="3">O18*N18*P18</f>
        <v>3.15</v>
      </c>
      <c r="R18" s="135"/>
      <c r="S18" s="133"/>
      <c r="T18" s="133"/>
      <c r="U18" s="134"/>
      <c r="W18" s="47" t="s">
        <v>98</v>
      </c>
      <c r="X18" s="43">
        <f t="array" ref="X18">IF(W$16=$A$3,INDEX($B$3:$C$100, MATCH(W18, Mundane, 0), 2), 0)+IF(W$16=$A$4,INDEX($D$3:$E$100, MATCH(W18, Uncommon, 0), 2), 0)+IF(W$16=$A$5,INDEX($F$3:$G$100, MATCH(W18, Rare, 0), 2), 0)+IF(W$16=$A$6,INDEX($H$3:$I$100, MATCH(W18, Epic, 0), 2), 0)+IF(W$16=$A$7,INDEX($J$3:$K$100, MATCH(W18, Fantastical, 0), 2), 0)</f>
        <v>22</v>
      </c>
      <c r="Y18" s="43">
        <v>3</v>
      </c>
      <c r="Z18" s="48">
        <v>0.05</v>
      </c>
      <c r="AA18" s="43">
        <f t="shared" ref="AA18:AA23" si="4">Y18*X18*Z18</f>
        <v>3.3000000000000003</v>
      </c>
      <c r="AB18" s="135"/>
      <c r="AC18" s="133"/>
      <c r="AD18" s="133"/>
      <c r="AE18" s="134"/>
    </row>
    <row r="19" spans="2:31" ht="14.25" customHeight="1" x14ac:dyDescent="0.25">
      <c r="B19" s="42" t="str">
        <v>TBD</v>
      </c>
      <c r="C19" s="43">
        <v>0</v>
      </c>
      <c r="D19" s="43" t="str">
        <v>TBD</v>
      </c>
      <c r="E19" s="43">
        <v>0</v>
      </c>
      <c r="F19" s="43" t="str">
        <v>TBD</v>
      </c>
      <c r="G19" s="43">
        <v>0</v>
      </c>
      <c r="H19" s="43" t="str">
        <v>Printer</v>
      </c>
      <c r="I19" s="43">
        <v>31</v>
      </c>
      <c r="J19" s="43" t="str">
        <v>Printer</v>
      </c>
      <c r="K19" s="43">
        <v>31</v>
      </c>
      <c r="M19" s="49" t="s">
        <v>69</v>
      </c>
      <c r="N19" s="43">
        <f t="array" ref="N19">IF(M$16=$A$3,INDEX($B$3:$C$100, MATCH(M19, Mundane, 0), 2), 0)+IF(M$16=$A$4,INDEX($D$3:$E$100, MATCH(M19, Uncommon, 0), 2), 0)+IF(M$16=$A$5,INDEX($F$3:$G$100, MATCH(M19, Rare, 0), 2), 0)+IF(M$16=$A$6,INDEX($H$3:$I$100, MATCH(M19, Epic, 0), 2), 0)+IF(M$16=$A$7,INDEX($J$3:$K$100, MATCH(M19, Fantastical, 0), 2), 0)</f>
        <v>32</v>
      </c>
      <c r="O19" s="43">
        <v>1</v>
      </c>
      <c r="P19" s="48">
        <v>0.17</v>
      </c>
      <c r="Q19" s="43">
        <f t="shared" si="3"/>
        <v>5.44</v>
      </c>
      <c r="R19" s="135"/>
      <c r="S19" s="133"/>
      <c r="T19" s="133"/>
      <c r="U19" s="134"/>
      <c r="W19" s="49" t="s">
        <v>81</v>
      </c>
      <c r="X19" s="43">
        <f t="array" ref="X19">IF(W$16=$A$3,INDEX($B$3:$C$100, MATCH(W19, Mundane, 0), 2), 0)+IF(W$16=$A$4,INDEX($D$3:$E$100, MATCH(W19, Uncommon, 0), 2), 0)+IF(W$16=$A$5,INDEX($F$3:$G$100, MATCH(W19, Rare, 0), 2), 0)+IF(W$16=$A$6,INDEX($H$3:$I$100, MATCH(W19, Epic, 0), 2), 0)+IF(W$16=$A$7,INDEX($J$3:$K$100, MATCH(W19, Fantastical, 0), 2), 0)</f>
        <v>35</v>
      </c>
      <c r="Y19" s="43">
        <v>1</v>
      </c>
      <c r="Z19" s="48">
        <v>0.15</v>
      </c>
      <c r="AA19" s="43">
        <f t="shared" si="4"/>
        <v>5.25</v>
      </c>
      <c r="AB19" s="135"/>
      <c r="AC19" s="133"/>
      <c r="AD19" s="133"/>
      <c r="AE19" s="134"/>
    </row>
    <row r="20" spans="2:31" ht="14.25" customHeight="1" x14ac:dyDescent="0.25">
      <c r="B20" s="42" t="str">
        <v>TBD</v>
      </c>
      <c r="C20" s="43">
        <v>0</v>
      </c>
      <c r="D20" s="43" t="str">
        <v>TBD</v>
      </c>
      <c r="E20" s="43">
        <v>0</v>
      </c>
      <c r="F20" s="43" t="str">
        <v>TBD</v>
      </c>
      <c r="G20" s="43">
        <v>0</v>
      </c>
      <c r="H20" s="43" t="str">
        <v>Headphones</v>
      </c>
      <c r="I20" s="43">
        <v>32</v>
      </c>
      <c r="J20" s="43" t="str">
        <v>Headphones</v>
      </c>
      <c r="K20" s="43">
        <v>32</v>
      </c>
      <c r="M20" s="49" t="s">
        <v>65</v>
      </c>
      <c r="N20" s="43">
        <f t="array" ref="N20">IF(M$16=$A$3,INDEX($B$3:$C$100, MATCH(M20, Mundane, 0), 2), 0)+IF(M$16=$A$4,INDEX($D$3:$E$100, MATCH(M20, Uncommon, 0), 2), 0)+IF(M$16=$A$5,INDEX($F$3:$G$100, MATCH(M20, Rare, 0), 2), 0)+IF(M$16=$A$6,INDEX($H$3:$I$100, MATCH(M20, Epic, 0), 2), 0)+IF(M$16=$A$7,INDEX($J$3:$K$100, MATCH(M20, Fantastical, 0), 2), 0)</f>
        <v>28</v>
      </c>
      <c r="O20" s="43">
        <v>1</v>
      </c>
      <c r="P20" s="48">
        <v>0.17</v>
      </c>
      <c r="Q20" s="43">
        <f t="shared" si="3"/>
        <v>4.7600000000000007</v>
      </c>
      <c r="R20" s="135"/>
      <c r="S20" s="133"/>
      <c r="T20" s="133"/>
      <c r="U20" s="134"/>
      <c r="W20" s="49" t="s">
        <v>101</v>
      </c>
      <c r="X20" s="43">
        <f t="array" ref="X20">IF(W$16=$A$3,INDEX($B$3:$C$100, MATCH(W20, Mundane, 0), 2), 0)+IF(W$16=$A$4,INDEX($D$3:$E$100, MATCH(W20, Uncommon, 0), 2), 0)+IF(W$16=$A$5,INDEX($F$3:$G$100, MATCH(W20, Rare, 0), 2), 0)+IF(W$16=$A$6,INDEX($H$3:$I$100, MATCH(W20, Epic, 0), 2), 0)+IF(W$16=$A$7,INDEX($J$3:$K$100, MATCH(W20, Fantastical, 0), 2), 0)</f>
        <v>14</v>
      </c>
      <c r="Y20" s="43">
        <v>1</v>
      </c>
      <c r="Z20" s="48">
        <v>0.1</v>
      </c>
      <c r="AA20" s="43">
        <f t="shared" si="4"/>
        <v>1.4000000000000001</v>
      </c>
      <c r="AB20" s="135"/>
      <c r="AC20" s="133"/>
      <c r="AD20" s="133"/>
      <c r="AE20" s="134"/>
    </row>
    <row r="21" spans="2:31" ht="14.25" customHeight="1" x14ac:dyDescent="0.25">
      <c r="B21" s="42" t="str">
        <v>TBD</v>
      </c>
      <c r="C21" s="43">
        <v>0</v>
      </c>
      <c r="D21" s="43" t="str">
        <v>TBD</v>
      </c>
      <c r="E21" s="43">
        <v>0</v>
      </c>
      <c r="F21" s="43" t="str">
        <v>TBD</v>
      </c>
      <c r="G21" s="43">
        <v>0</v>
      </c>
      <c r="H21" s="43" t="str">
        <v>Alarm Clock</v>
      </c>
      <c r="I21" s="43">
        <v>27</v>
      </c>
      <c r="J21" s="43" t="str">
        <v>Alarm Clock</v>
      </c>
      <c r="K21" s="43">
        <v>27</v>
      </c>
      <c r="M21" s="49" t="s">
        <v>102</v>
      </c>
      <c r="N21" s="43">
        <f t="array" ref="N21">IF(M$16=$A$3,INDEX($B$3:$C$100, MATCH(M21, Mundane, 0), 2), 0)+IF(M$16=$A$4,INDEX($D$3:$E$100, MATCH(M21, Uncommon, 0), 2), 0)+IF(M$16=$A$5,INDEX($F$3:$G$100, MATCH(M21, Rare, 0), 2), 0)+IF(M$16=$A$6,INDEX($H$3:$I$100, MATCH(M21, Epic, 0), 2), 0)+IF(M$16=$A$7,INDEX($J$3:$K$100, MATCH(M21, Fantastical, 0), 2), 0)</f>
        <v>27</v>
      </c>
      <c r="O21" s="43">
        <v>1</v>
      </c>
      <c r="P21" s="48">
        <v>0.15</v>
      </c>
      <c r="Q21" s="43">
        <f t="shared" si="3"/>
        <v>4.05</v>
      </c>
      <c r="R21" s="135"/>
      <c r="S21" s="133"/>
      <c r="T21" s="133"/>
      <c r="U21" s="134"/>
      <c r="W21" s="49" t="s">
        <v>103</v>
      </c>
      <c r="X21" s="43">
        <f t="array" ref="X21">IF(W$16=$A$3,INDEX($B$3:$C$100, MATCH(W21, Mundane, 0), 2), 0)+IF(W$16=$A$4,INDEX($D$3:$E$100, MATCH(W21, Uncommon, 0), 2), 0)+IF(W$16=$A$5,INDEX($F$3:$G$100, MATCH(W21, Rare, 0), 2), 0)+IF(W$16=$A$6,INDEX($H$3:$I$100, MATCH(W21, Epic, 0), 2), 0)+IF(W$16=$A$7,INDEX($J$3:$K$100, MATCH(W21, Fantastical, 0), 2), 0)</f>
        <v>30</v>
      </c>
      <c r="Y21" s="43">
        <v>1</v>
      </c>
      <c r="Z21" s="48">
        <v>0.25</v>
      </c>
      <c r="AA21" s="43">
        <f t="shared" si="4"/>
        <v>7.5</v>
      </c>
      <c r="AB21" s="135"/>
      <c r="AC21" s="133"/>
      <c r="AD21" s="133"/>
      <c r="AE21" s="134"/>
    </row>
    <row r="22" spans="2:31" ht="14.25" customHeight="1" x14ac:dyDescent="0.25">
      <c r="B22" s="42" t="str">
        <v>TBD</v>
      </c>
      <c r="C22" s="43">
        <v>0</v>
      </c>
      <c r="D22" s="43" t="str">
        <v>TBD</v>
      </c>
      <c r="E22" s="43">
        <v>0</v>
      </c>
      <c r="F22" s="43" t="str">
        <v>TBD</v>
      </c>
      <c r="G22" s="43">
        <v>0</v>
      </c>
      <c r="H22" s="43" t="str">
        <v>Coffee Maker</v>
      </c>
      <c r="I22" s="43">
        <v>32</v>
      </c>
      <c r="J22" s="43" t="str">
        <v>Coffee Maker</v>
      </c>
      <c r="K22" s="43">
        <v>32</v>
      </c>
      <c r="M22" s="49" t="s">
        <v>104</v>
      </c>
      <c r="N22" s="43">
        <f t="array" ref="N22">IF(M$16=$A$3,INDEX($B$3:$C$100, MATCH(M22, Mundane, 0), 2), 0)+IF(M$16=$A$4,INDEX($D$3:$E$100, MATCH(M22, Uncommon, 0), 2), 0)+IF(M$16=$A$5,INDEX($F$3:$G$100, MATCH(M22, Rare, 0), 2), 0)+IF(M$16=$A$6,INDEX($H$3:$I$100, MATCH(M22, Epic, 0), 2), 0)+IF(M$16=$A$7,INDEX($J$3:$K$100, MATCH(M22, Fantastical, 0), 2), 0)</f>
        <v>32</v>
      </c>
      <c r="O22" s="43">
        <v>1</v>
      </c>
      <c r="P22" s="48">
        <v>0.17</v>
      </c>
      <c r="Q22" s="43">
        <f t="shared" si="3"/>
        <v>5.44</v>
      </c>
      <c r="R22" s="135"/>
      <c r="S22" s="133"/>
      <c r="T22" s="133"/>
      <c r="U22" s="134"/>
      <c r="W22" s="49" t="s">
        <v>105</v>
      </c>
      <c r="X22" s="43">
        <f t="array" ref="X22">IF(W$16=$A$3,INDEX($B$3:$C$100, MATCH(W22, Mundane, 0), 2), 0)+IF(W$16=$A$4,INDEX($D$3:$E$100, MATCH(W22, Uncommon, 0), 2), 0)+IF(W$16=$A$5,INDEX($F$3:$G$100, MATCH(W22, Rare, 0), 2), 0)+IF(W$16=$A$6,INDEX($H$3:$I$100, MATCH(W22, Epic, 0), 2), 0)+IF(W$16=$A$7,INDEX($J$3:$K$100, MATCH(W22, Fantastical, 0), 2), 0)</f>
        <v>27</v>
      </c>
      <c r="Y22" s="43">
        <v>2</v>
      </c>
      <c r="Z22" s="48">
        <v>0.35</v>
      </c>
      <c r="AA22" s="43">
        <f t="shared" si="4"/>
        <v>18.899999999999999</v>
      </c>
      <c r="AB22" s="135"/>
      <c r="AC22" s="133"/>
      <c r="AD22" s="133"/>
      <c r="AE22" s="134"/>
    </row>
    <row r="23" spans="2:31" ht="14.25" customHeight="1" x14ac:dyDescent="0.25">
      <c r="B23" s="42" t="str">
        <v>TBD</v>
      </c>
      <c r="C23" s="43">
        <v>0</v>
      </c>
      <c r="D23" s="43" t="str">
        <v>TBD</v>
      </c>
      <c r="E23" s="43">
        <v>0</v>
      </c>
      <c r="F23" s="43" t="str">
        <v>TBD</v>
      </c>
      <c r="G23" s="43">
        <v>0</v>
      </c>
      <c r="H23" s="43" t="str">
        <v>Reusable Notepad</v>
      </c>
      <c r="I23" s="43">
        <v>19</v>
      </c>
      <c r="J23" s="43" t="str">
        <v>Reusable Notepad</v>
      </c>
      <c r="K23" s="43">
        <v>19</v>
      </c>
      <c r="M23" s="50" t="s">
        <v>72</v>
      </c>
      <c r="N23" s="43">
        <f t="array" ref="N23">IF(M$16=$A$3,INDEX($B$3:$C$100, MATCH(M23, Mundane, 0), 2), 0)+IF(M$16=$A$4,INDEX($D$3:$E$100, MATCH(M23, Uncommon, 0), 2), 0)+IF(M$16=$A$5,INDEX($F$3:$G$100, MATCH(M23, Rare, 0), 2), 0)+IF(M$16=$A$6,INDEX($H$3:$I$100, MATCH(M23, Epic, 0), 2), 0)+IF(M$16=$A$7,INDEX($J$3:$K$100, MATCH(M23, Fantastical, 0), 2), 0)</f>
        <v>23</v>
      </c>
      <c r="O23" s="43">
        <v>1</v>
      </c>
      <c r="P23" s="51">
        <v>0.17</v>
      </c>
      <c r="Q23" s="43">
        <f t="shared" si="3"/>
        <v>3.91</v>
      </c>
      <c r="R23" s="135"/>
      <c r="S23" s="133"/>
      <c r="T23" s="133"/>
      <c r="U23" s="134"/>
      <c r="W23" s="50" t="s">
        <v>107</v>
      </c>
      <c r="X23" s="43">
        <f t="array" ref="X23">IF(W$16=$A$3,INDEX($B$3:$C$100, MATCH(W23, Mundane, 0), 2), 0)+IF(W$16=$A$4,INDEX($D$3:$E$100, MATCH(W23, Uncommon, 0), 2), 0)+IF(W$16=$A$5,INDEX($F$3:$G$100, MATCH(W23, Rare, 0), 2), 0)+IF(W$16=$A$6,INDEX($H$3:$I$100, MATCH(W23, Epic, 0), 2), 0)+IF(W$16=$A$7,INDEX($J$3:$K$100, MATCH(W23, Fantastical, 0), 2), 0)</f>
        <v>50</v>
      </c>
      <c r="Y23" s="43">
        <v>1</v>
      </c>
      <c r="Z23" s="51">
        <v>0.1</v>
      </c>
      <c r="AA23" s="43">
        <f t="shared" si="4"/>
        <v>5</v>
      </c>
      <c r="AB23" s="135"/>
      <c r="AC23" s="133"/>
      <c r="AD23" s="133"/>
      <c r="AE23" s="134"/>
    </row>
    <row r="24" spans="2:31" ht="14.25" customHeight="1" x14ac:dyDescent="0.25">
      <c r="B24" s="42" t="str">
        <v>TBD</v>
      </c>
      <c r="C24" s="43">
        <v>0</v>
      </c>
      <c r="D24" s="43" t="str">
        <v>TBD</v>
      </c>
      <c r="E24" s="43">
        <v>0</v>
      </c>
      <c r="F24" s="43" t="str">
        <v>TBD</v>
      </c>
      <c r="G24" s="43">
        <v>0</v>
      </c>
      <c r="H24" s="43" t="str">
        <v>Collectible Figurine</v>
      </c>
      <c r="I24" s="43">
        <v>16</v>
      </c>
      <c r="J24" s="43" t="str">
        <v>Collectible Figurine</v>
      </c>
      <c r="K24" s="43">
        <v>16</v>
      </c>
      <c r="N24" s="140" t="s">
        <v>73</v>
      </c>
      <c r="O24" s="141"/>
      <c r="P24" s="124"/>
      <c r="Q24" s="52">
        <f>SUM(Q18:Q23)</f>
        <v>26.750000000000004</v>
      </c>
      <c r="R24" s="136"/>
      <c r="S24" s="137"/>
      <c r="T24" s="137"/>
      <c r="U24" s="138"/>
      <c r="X24" s="140" t="s">
        <v>73</v>
      </c>
      <c r="Y24" s="141"/>
      <c r="Z24" s="124"/>
      <c r="AA24" s="52">
        <f>SUM(AA18:AA23)</f>
        <v>41.35</v>
      </c>
      <c r="AB24" s="136"/>
      <c r="AC24" s="137"/>
      <c r="AD24" s="137"/>
      <c r="AE24" s="138"/>
    </row>
    <row r="25" spans="2:31" ht="14.25" customHeight="1" x14ac:dyDescent="0.25">
      <c r="B25" s="42"/>
      <c r="C25" s="43"/>
      <c r="D25" s="43" t="str">
        <f t="array" ref="D25:D46">TRANSPOSE('Fantastical Mundane |COST'!C3:X3)</f>
        <v>Fire Essence</v>
      </c>
      <c r="E25" s="43">
        <f t="array" ref="E25:E35">TRANSPOSE('Fantastical Mundane |RAW'!C6:M6)</f>
        <v>1</v>
      </c>
      <c r="F25" s="43" t="str">
        <f t="array" ref="F25:F46">'Fantastical Mundane |COST'!B9:B30</f>
        <v>Fire Quintessence</v>
      </c>
      <c r="G25" s="43">
        <f t="array" ref="G25:G35">TRANSPOSE('Fantastical Mundane |REFINED'!C6:M6)</f>
        <v>2</v>
      </c>
      <c r="H25" s="43" t="str">
        <v>Locator Necklace</v>
      </c>
      <c r="I25" s="43">
        <f t="array" ref="I25:I35">TRANSPOSE('Fantastical Mundane |PRODUCT'!C18:M18)</f>
        <v>14</v>
      </c>
      <c r="J25" s="43" t="str">
        <v>Locator Necklace</v>
      </c>
      <c r="K25" s="43">
        <f t="array" ref="K25:K35">TRANSPOSE('Fantastical Mundane |PRODUCT'!C18:M18)</f>
        <v>14</v>
      </c>
    </row>
    <row r="26" spans="2:31" ht="14.25" customHeight="1" x14ac:dyDescent="0.25">
      <c r="B26" s="42"/>
      <c r="C26" s="43"/>
      <c r="D26" s="43" t="str">
        <v>Water Essence</v>
      </c>
      <c r="E26" s="43">
        <v>1</v>
      </c>
      <c r="F26" s="43" t="str">
        <v>Water Quintessence</v>
      </c>
      <c r="G26" s="43">
        <v>2</v>
      </c>
      <c r="H26" s="43" t="str">
        <v>Stuffed Animal</v>
      </c>
      <c r="I26" s="43">
        <v>22</v>
      </c>
      <c r="J26" s="43" t="str">
        <v>Stuffed Animal</v>
      </c>
      <c r="K26" s="43">
        <v>22</v>
      </c>
    </row>
    <row r="27" spans="2:31" ht="14.25" customHeight="1" x14ac:dyDescent="0.25">
      <c r="B27" s="42"/>
      <c r="C27" s="43"/>
      <c r="D27" s="43" t="str">
        <v>Air Essence</v>
      </c>
      <c r="E27" s="43">
        <v>1</v>
      </c>
      <c r="F27" s="43" t="str">
        <v>Air Quintessence</v>
      </c>
      <c r="G27" s="43">
        <v>2</v>
      </c>
      <c r="H27" s="43" t="str">
        <v>Thermal Jacket</v>
      </c>
      <c r="I27" s="43">
        <v>32</v>
      </c>
      <c r="J27" s="43" t="str">
        <v>Thermal Jacket</v>
      </c>
      <c r="K27" s="43">
        <v>32</v>
      </c>
    </row>
    <row r="28" spans="2:31" ht="14.25" customHeight="1" x14ac:dyDescent="0.25">
      <c r="B28" s="42"/>
      <c r="C28" s="43"/>
      <c r="D28" s="43" t="str">
        <v>Earth Essence</v>
      </c>
      <c r="E28" s="43">
        <v>1</v>
      </c>
      <c r="F28" s="43" t="str">
        <v>Earth Quintessence</v>
      </c>
      <c r="G28" s="43">
        <v>2</v>
      </c>
      <c r="H28" s="43" t="str">
        <v>Deoderant</v>
      </c>
      <c r="I28" s="43">
        <v>15</v>
      </c>
      <c r="J28" s="43" t="str">
        <v>Deoderant</v>
      </c>
      <c r="K28" s="43">
        <v>15</v>
      </c>
    </row>
    <row r="29" spans="2:31" ht="14.25" customHeight="1" x14ac:dyDescent="0.25">
      <c r="B29" s="42"/>
      <c r="C29" s="43"/>
      <c r="D29" s="43" t="str">
        <v>Life Essence</v>
      </c>
      <c r="E29" s="43">
        <v>1</v>
      </c>
      <c r="F29" s="43" t="str">
        <v>Life Quintessence</v>
      </c>
      <c r="G29" s="43">
        <v>2</v>
      </c>
      <c r="H29" s="43" t="str">
        <v>Water Bottle</v>
      </c>
      <c r="I29" s="43">
        <v>20</v>
      </c>
      <c r="J29" s="43" t="str">
        <v>Water Bottle</v>
      </c>
      <c r="K29" s="43">
        <v>20</v>
      </c>
    </row>
    <row r="30" spans="2:31" ht="14.25" customHeight="1" x14ac:dyDescent="0.25">
      <c r="B30" s="42"/>
      <c r="C30" s="43"/>
      <c r="D30" s="43" t="str">
        <v>Vessel Fragments</v>
      </c>
      <c r="E30" s="43">
        <v>0.3</v>
      </c>
      <c r="F30" s="43" t="str">
        <v>Restored Vessel</v>
      </c>
      <c r="G30" s="43">
        <v>4</v>
      </c>
      <c r="H30" s="43" t="str">
        <v>Social Security Card</v>
      </c>
      <c r="I30" s="43">
        <v>58</v>
      </c>
      <c r="J30" s="43" t="str">
        <v>Social Security Card</v>
      </c>
      <c r="K30" s="43">
        <v>58</v>
      </c>
    </row>
    <row r="31" spans="2:31" ht="14.25" customHeight="1" x14ac:dyDescent="0.25">
      <c r="B31" s="42"/>
      <c r="C31" s="43"/>
      <c r="D31" s="43" t="str">
        <v>Bag of Moondust</v>
      </c>
      <c r="E31" s="43">
        <v>3</v>
      </c>
      <c r="F31" s="43" t="str">
        <v>Moon Glass</v>
      </c>
      <c r="G31" s="43">
        <v>5</v>
      </c>
      <c r="H31" s="43" t="str">
        <v>College Textbook</v>
      </c>
      <c r="I31" s="43">
        <v>50</v>
      </c>
      <c r="J31" s="43" t="str">
        <v>College Textbook</v>
      </c>
      <c r="K31" s="43">
        <v>50</v>
      </c>
    </row>
    <row r="32" spans="2:31" ht="14.25" customHeight="1" x14ac:dyDescent="0.25">
      <c r="B32" s="42"/>
      <c r="C32" s="43"/>
      <c r="D32" s="43" t="str">
        <v>Iron Ore</v>
      </c>
      <c r="E32" s="43">
        <v>1</v>
      </c>
      <c r="F32" s="43" t="str">
        <v>Copper Ingot</v>
      </c>
      <c r="G32" s="43">
        <v>5</v>
      </c>
      <c r="H32" s="43" t="str">
        <v>TBD</v>
      </c>
      <c r="I32" s="43">
        <v>0</v>
      </c>
      <c r="J32" s="43" t="str">
        <v>TBD</v>
      </c>
      <c r="K32" s="43">
        <v>0</v>
      </c>
    </row>
    <row r="33" spans="2:11" ht="14.25" customHeight="1" x14ac:dyDescent="0.25">
      <c r="B33" s="42"/>
      <c r="C33" s="43"/>
      <c r="D33" s="43" t="str">
        <v>Pure Water</v>
      </c>
      <c r="E33" s="43">
        <v>2</v>
      </c>
      <c r="F33" s="43" t="str">
        <v>Crafting Wood</v>
      </c>
      <c r="G33" s="43">
        <v>1</v>
      </c>
      <c r="H33" s="43" t="str">
        <v>TBD</v>
      </c>
      <c r="I33" s="43">
        <v>0</v>
      </c>
      <c r="J33" s="43" t="str">
        <v>TBD</v>
      </c>
      <c r="K33" s="43">
        <v>0</v>
      </c>
    </row>
    <row r="34" spans="2:11" ht="14.25" customHeight="1" x14ac:dyDescent="0.25">
      <c r="B34" s="42"/>
      <c r="C34" s="43"/>
      <c r="D34" s="43" t="str">
        <v>Copper Ore</v>
      </c>
      <c r="E34" s="43">
        <v>2</v>
      </c>
      <c r="F34" s="43" t="str">
        <v>Iron Ingot</v>
      </c>
      <c r="G34" s="43">
        <v>2</v>
      </c>
      <c r="H34" s="43" t="str">
        <v>TBD</v>
      </c>
      <c r="I34" s="43">
        <v>0</v>
      </c>
      <c r="J34" s="43" t="str">
        <v>TBD</v>
      </c>
      <c r="K34" s="43">
        <v>0</v>
      </c>
    </row>
    <row r="35" spans="2:11" ht="14.25" customHeight="1" x14ac:dyDescent="0.25">
      <c r="B35" s="42"/>
      <c r="C35" s="43"/>
      <c r="D35" s="43" t="str">
        <v>Petrified Wood</v>
      </c>
      <c r="E35" s="43">
        <v>1</v>
      </c>
      <c r="F35" s="43" t="str">
        <v>Gold Ingot</v>
      </c>
      <c r="G35" s="43">
        <v>3</v>
      </c>
      <c r="H35" s="43" t="str">
        <v>TBD</v>
      </c>
      <c r="I35" s="43">
        <v>0</v>
      </c>
      <c r="J35" s="43" t="str">
        <v>TBD</v>
      </c>
      <c r="K35" s="43">
        <v>0</v>
      </c>
    </row>
    <row r="36" spans="2:11" ht="14.25" customHeight="1" x14ac:dyDescent="0.25">
      <c r="B36" s="42"/>
      <c r="C36" s="43"/>
      <c r="D36" s="43" t="str">
        <v>Gold Ore</v>
      </c>
      <c r="E36" s="43">
        <f t="array" ref="E36:E46">TRANSPOSE('Fantastical Mundane |RAW'!C12:M12)</f>
        <v>3</v>
      </c>
      <c r="F36" s="43" t="str">
        <v>Cloth</v>
      </c>
      <c r="G36" s="43">
        <f t="array" ref="G36:G46">TRANSPOSE('Fantastical Mundane |REFINED'!C12:M12)</f>
        <v>3</v>
      </c>
      <c r="H36" s="43" t="str">
        <f t="array" ref="H36:H57">'Fantastical Mundane |COST'!AA9:AA30</f>
        <v>Fire Vessel</v>
      </c>
      <c r="I36" s="43">
        <f t="array" ref="I36:I46">TRANSPOSE('Fantastical Mundane |PARTS'!C6:M6)</f>
        <v>7</v>
      </c>
      <c r="J36" s="43" t="s">
        <v>103</v>
      </c>
      <c r="K36" s="43">
        <v>30</v>
      </c>
    </row>
    <row r="37" spans="2:11" ht="14.25" customHeight="1" x14ac:dyDescent="0.25">
      <c r="B37" s="42"/>
      <c r="C37" s="43"/>
      <c r="D37" s="43" t="str">
        <v>Cotton</v>
      </c>
      <c r="E37" s="43">
        <v>1</v>
      </c>
      <c r="F37" s="43" t="str">
        <v>Thread</v>
      </c>
      <c r="G37" s="43">
        <v>3</v>
      </c>
      <c r="H37" s="43" t="str">
        <v>Water Vessel</v>
      </c>
      <c r="I37" s="43">
        <v>7</v>
      </c>
      <c r="J37" s="43" t="s">
        <v>105</v>
      </c>
      <c r="K37" s="43">
        <v>27</v>
      </c>
    </row>
    <row r="38" spans="2:11" ht="14.25" customHeight="1" x14ac:dyDescent="0.25">
      <c r="B38" s="42"/>
      <c r="C38" s="43"/>
      <c r="D38" s="43" t="str">
        <v>Wool</v>
      </c>
      <c r="E38" s="43">
        <v>1</v>
      </c>
      <c r="F38" s="43" t="str">
        <v>Wood Pulp</v>
      </c>
      <c r="G38" s="43">
        <v>3</v>
      </c>
      <c r="H38" s="43" t="str">
        <v>Air Vessel</v>
      </c>
      <c r="I38" s="43">
        <v>7</v>
      </c>
      <c r="J38" s="43" t="s">
        <v>107</v>
      </c>
      <c r="K38" s="43">
        <v>50</v>
      </c>
    </row>
    <row r="39" spans="2:11" ht="14.25" customHeight="1" x14ac:dyDescent="0.25">
      <c r="B39" s="42"/>
      <c r="C39" s="43"/>
      <c r="D39" s="43" t="str">
        <v>Raw Clay</v>
      </c>
      <c r="E39" s="43">
        <v>1</v>
      </c>
      <c r="F39" s="43" t="str">
        <v>TBD</v>
      </c>
      <c r="G39" s="43">
        <v>0</v>
      </c>
      <c r="H39" s="43" t="str">
        <v>Earth Vessel</v>
      </c>
      <c r="I39" s="43">
        <v>7</v>
      </c>
      <c r="J39" s="43"/>
      <c r="K39" s="43"/>
    </row>
    <row r="40" spans="2:11" ht="14.25" customHeight="1" x14ac:dyDescent="0.25">
      <c r="B40" s="42"/>
      <c r="C40" s="43"/>
      <c r="D40" s="43" t="str">
        <v>TBD</v>
      </c>
      <c r="E40" s="43">
        <v>0</v>
      </c>
      <c r="F40" s="43" t="str">
        <v>TBD</v>
      </c>
      <c r="G40" s="43">
        <v>0</v>
      </c>
      <c r="H40" s="43" t="str">
        <v>Life Vessel</v>
      </c>
      <c r="I40" s="43">
        <v>7</v>
      </c>
      <c r="J40" s="43"/>
      <c r="K40" s="43"/>
    </row>
    <row r="41" spans="2:11" ht="14.25" customHeight="1" x14ac:dyDescent="0.25">
      <c r="B41" s="42"/>
      <c r="C41" s="43"/>
      <c r="D41" s="43" t="str">
        <v>TBD</v>
      </c>
      <c r="E41" s="43">
        <v>0</v>
      </c>
      <c r="F41" s="43" t="str">
        <v>TBD</v>
      </c>
      <c r="G41" s="43">
        <v>0</v>
      </c>
      <c r="H41" s="43" t="str">
        <v>Iron Nails</v>
      </c>
      <c r="I41" s="43">
        <v>4</v>
      </c>
      <c r="J41" s="43"/>
      <c r="K41" s="43"/>
    </row>
    <row r="42" spans="2:11" ht="14.25" customHeight="1" x14ac:dyDescent="0.25">
      <c r="B42" s="42"/>
      <c r="C42" s="43"/>
      <c r="D42" s="43" t="str">
        <v>TBD</v>
      </c>
      <c r="E42" s="43">
        <v>0</v>
      </c>
      <c r="F42" s="43" t="str">
        <v>TBD</v>
      </c>
      <c r="G42" s="43">
        <v>0</v>
      </c>
      <c r="H42" s="43" t="str">
        <v>Wooden Planks</v>
      </c>
      <c r="I42" s="43">
        <v>3</v>
      </c>
      <c r="J42" s="43"/>
      <c r="K42" s="43"/>
    </row>
    <row r="43" spans="2:11" ht="14.25" customHeight="1" x14ac:dyDescent="0.25">
      <c r="B43" s="42"/>
      <c r="C43" s="43"/>
      <c r="D43" s="43" t="str">
        <v>TBD</v>
      </c>
      <c r="E43" s="43">
        <v>0</v>
      </c>
      <c r="F43" s="43" t="str">
        <v>TBD</v>
      </c>
      <c r="G43" s="43">
        <v>0</v>
      </c>
      <c r="H43" s="43" t="str">
        <v>Wooden Pegs</v>
      </c>
      <c r="I43" s="43">
        <v>1</v>
      </c>
      <c r="J43" s="43"/>
      <c r="K43" s="43"/>
    </row>
    <row r="44" spans="2:11" ht="14.25" customHeight="1" x14ac:dyDescent="0.25">
      <c r="B44" s="42"/>
      <c r="C44" s="43"/>
      <c r="D44" s="43" t="str">
        <v>TBD</v>
      </c>
      <c r="E44" s="43">
        <v>0</v>
      </c>
      <c r="F44" s="43" t="str">
        <v>TBD</v>
      </c>
      <c r="G44" s="43">
        <v>0</v>
      </c>
      <c r="H44" s="43" t="str">
        <v>Copper Springs</v>
      </c>
      <c r="I44" s="43">
        <v>5</v>
      </c>
      <c r="J44" s="43"/>
      <c r="K44" s="43"/>
    </row>
    <row r="45" spans="2:11" ht="14.25" customHeight="1" x14ac:dyDescent="0.25">
      <c r="B45" s="42"/>
      <c r="C45" s="43"/>
      <c r="D45" s="43" t="str">
        <v>TBD</v>
      </c>
      <c r="E45" s="43">
        <v>0</v>
      </c>
      <c r="F45" s="43" t="str">
        <v>TBD</v>
      </c>
      <c r="G45" s="43">
        <v>0</v>
      </c>
      <c r="H45" s="43" t="str">
        <v>Copper Wire</v>
      </c>
      <c r="I45" s="43">
        <v>5</v>
      </c>
      <c r="J45" s="43"/>
      <c r="K45" s="43"/>
    </row>
    <row r="46" spans="2:11" ht="14.25" customHeight="1" x14ac:dyDescent="0.25">
      <c r="B46" s="42"/>
      <c r="C46" s="43"/>
      <c r="D46" s="43" t="str">
        <v>TBD</v>
      </c>
      <c r="E46" s="43">
        <v>0</v>
      </c>
      <c r="F46" s="43" t="str">
        <v>TBD</v>
      </c>
      <c r="G46" s="43">
        <v>0</v>
      </c>
      <c r="H46" s="43" t="str">
        <v>Moon Flask</v>
      </c>
      <c r="I46" s="43">
        <v>12</v>
      </c>
      <c r="J46" s="43"/>
      <c r="K46" s="43"/>
    </row>
    <row r="47" spans="2:11" ht="14.25" customHeight="1" x14ac:dyDescent="0.25">
      <c r="B47" s="42"/>
      <c r="C47" s="43"/>
      <c r="D47" s="43" t="s">
        <v>42</v>
      </c>
      <c r="E47" s="43">
        <v>8</v>
      </c>
      <c r="F47" s="43" t="s">
        <v>55</v>
      </c>
      <c r="G47" s="43">
        <v>15</v>
      </c>
      <c r="H47" s="43" t="str">
        <v>Stack of Paper</v>
      </c>
      <c r="I47" s="43">
        <f t="array" ref="I47:I57">TRANSPOSE('Fantastical Mundane |PARTS'!C12:M12)</f>
        <v>11</v>
      </c>
      <c r="J47" s="43"/>
      <c r="K47" s="43"/>
    </row>
    <row r="48" spans="2:11" ht="14.25" customHeight="1" x14ac:dyDescent="0.25">
      <c r="B48" s="42"/>
      <c r="C48" s="43"/>
      <c r="D48" s="43" t="s">
        <v>48</v>
      </c>
      <c r="E48" s="43">
        <v>4</v>
      </c>
      <c r="F48" s="43" t="s">
        <v>49</v>
      </c>
      <c r="G48" s="43">
        <v>10</v>
      </c>
      <c r="H48" s="43" t="str">
        <v>TBD</v>
      </c>
      <c r="I48" s="43">
        <v>0</v>
      </c>
      <c r="J48" s="43"/>
      <c r="K48" s="43"/>
    </row>
    <row r="49" spans="2:11" ht="14.25" customHeight="1" x14ac:dyDescent="0.25">
      <c r="B49" s="42"/>
      <c r="C49" s="43"/>
      <c r="D49" s="43" t="s">
        <v>54</v>
      </c>
      <c r="E49" s="43">
        <v>3</v>
      </c>
      <c r="F49" s="43" t="s">
        <v>43</v>
      </c>
      <c r="G49" s="43">
        <v>5</v>
      </c>
      <c r="H49" s="43" t="str">
        <v>TBD</v>
      </c>
      <c r="I49" s="43">
        <v>0</v>
      </c>
      <c r="J49" s="43"/>
      <c r="K49" s="43"/>
    </row>
    <row r="50" spans="2:11" ht="14.25" customHeight="1" x14ac:dyDescent="0.25">
      <c r="B50" s="42"/>
      <c r="C50" s="43"/>
      <c r="D50" s="43"/>
      <c r="E50" s="43"/>
      <c r="F50" s="43"/>
      <c r="G50" s="43"/>
      <c r="H50" s="43" t="str">
        <v>TBD</v>
      </c>
      <c r="I50" s="43">
        <v>0</v>
      </c>
      <c r="J50" s="43"/>
      <c r="K50" s="43"/>
    </row>
    <row r="51" spans="2:11" ht="14.25" customHeight="1" x14ac:dyDescent="0.25">
      <c r="B51" s="42"/>
      <c r="C51" s="43"/>
      <c r="D51" s="43"/>
      <c r="E51" s="43"/>
      <c r="F51" s="43"/>
      <c r="G51" s="43"/>
      <c r="H51" s="43" t="str">
        <v>TBD</v>
      </c>
      <c r="I51" s="43">
        <v>0</v>
      </c>
      <c r="J51" s="43"/>
      <c r="K51" s="43"/>
    </row>
    <row r="52" spans="2:11" ht="14.25" customHeight="1" x14ac:dyDescent="0.25">
      <c r="B52" s="42"/>
      <c r="C52" s="43"/>
      <c r="D52" s="43"/>
      <c r="E52" s="43"/>
      <c r="F52" s="43"/>
      <c r="G52" s="43"/>
      <c r="H52" s="43" t="str">
        <v>TBD</v>
      </c>
      <c r="I52" s="43">
        <v>0</v>
      </c>
      <c r="J52" s="43"/>
      <c r="K52" s="43"/>
    </row>
    <row r="53" spans="2:11" ht="14.25" customHeight="1" x14ac:dyDescent="0.25">
      <c r="B53" s="42"/>
      <c r="C53" s="43"/>
      <c r="D53" s="43"/>
      <c r="E53" s="43"/>
      <c r="F53" s="43"/>
      <c r="G53" s="43"/>
      <c r="H53" s="43" t="str">
        <v>TBD</v>
      </c>
      <c r="I53" s="43">
        <v>0</v>
      </c>
      <c r="J53" s="43"/>
      <c r="K53" s="43"/>
    </row>
    <row r="54" spans="2:11" ht="14.25" customHeight="1" x14ac:dyDescent="0.25">
      <c r="B54" s="42"/>
      <c r="C54" s="43"/>
      <c r="D54" s="43"/>
      <c r="E54" s="43"/>
      <c r="F54" s="43"/>
      <c r="G54" s="43"/>
      <c r="H54" s="43" t="str">
        <v>TBD</v>
      </c>
      <c r="I54" s="43">
        <v>0</v>
      </c>
      <c r="J54" s="43"/>
      <c r="K54" s="43"/>
    </row>
    <row r="55" spans="2:11" ht="14.25" customHeight="1" x14ac:dyDescent="0.25">
      <c r="B55" s="42"/>
      <c r="C55" s="43"/>
      <c r="D55" s="43"/>
      <c r="E55" s="43"/>
      <c r="F55" s="43"/>
      <c r="G55" s="43"/>
      <c r="H55" s="43" t="str">
        <v>TBD</v>
      </c>
      <c r="I55" s="43">
        <v>0</v>
      </c>
      <c r="J55" s="43"/>
      <c r="K55" s="43"/>
    </row>
    <row r="56" spans="2:11" ht="14.25" customHeight="1" x14ac:dyDescent="0.25">
      <c r="B56" s="42"/>
      <c r="C56" s="43"/>
      <c r="D56" s="43"/>
      <c r="E56" s="43"/>
      <c r="F56" s="43"/>
      <c r="G56" s="43"/>
      <c r="H56" s="43" t="str">
        <v>TBD</v>
      </c>
      <c r="I56" s="43">
        <v>0</v>
      </c>
      <c r="J56" s="43"/>
      <c r="K56" s="43"/>
    </row>
    <row r="57" spans="2:11" ht="14.25" customHeight="1" x14ac:dyDescent="0.25">
      <c r="B57" s="42"/>
      <c r="C57" s="43"/>
      <c r="D57" s="43"/>
      <c r="E57" s="43"/>
      <c r="F57" s="43"/>
      <c r="G57" s="43"/>
      <c r="H57" s="43" t="str">
        <v>TBD</v>
      </c>
      <c r="I57" s="43">
        <v>0</v>
      </c>
      <c r="J57" s="43"/>
      <c r="K57" s="43"/>
    </row>
    <row r="58" spans="2:11" ht="14.25" customHeight="1" x14ac:dyDescent="0.25">
      <c r="B58" s="42"/>
      <c r="C58" s="43"/>
      <c r="D58" s="43"/>
      <c r="E58" s="43"/>
      <c r="F58" s="43"/>
      <c r="G58" s="43"/>
      <c r="H58" s="43"/>
      <c r="I58" s="43"/>
      <c r="J58" s="43"/>
      <c r="K58" s="43"/>
    </row>
    <row r="59" spans="2:11" ht="14.25" customHeight="1" x14ac:dyDescent="0.25">
      <c r="B59" s="42"/>
      <c r="C59" s="43"/>
      <c r="D59" s="43"/>
      <c r="E59" s="43"/>
      <c r="F59" s="43"/>
      <c r="G59" s="43"/>
      <c r="H59" s="43"/>
      <c r="I59" s="43"/>
      <c r="J59" s="43"/>
      <c r="K59" s="43"/>
    </row>
    <row r="60" spans="2:11" ht="14.25" customHeight="1" x14ac:dyDescent="0.25">
      <c r="B60" s="42"/>
      <c r="C60" s="43"/>
      <c r="D60" s="43"/>
      <c r="E60" s="43"/>
      <c r="F60" s="43"/>
      <c r="G60" s="43"/>
      <c r="H60" s="43"/>
      <c r="I60" s="43"/>
      <c r="J60" s="43"/>
      <c r="K60" s="43"/>
    </row>
    <row r="61" spans="2:11" ht="14.25" customHeight="1" x14ac:dyDescent="0.25">
      <c r="B61" s="42"/>
      <c r="C61" s="43"/>
      <c r="D61" s="43"/>
      <c r="E61" s="43"/>
      <c r="F61" s="43"/>
      <c r="G61" s="43"/>
      <c r="H61" s="43"/>
      <c r="I61" s="43"/>
      <c r="J61" s="43"/>
      <c r="K61" s="43"/>
    </row>
    <row r="62" spans="2:11" ht="14.25" customHeight="1" x14ac:dyDescent="0.25">
      <c r="B62" s="42"/>
      <c r="C62" s="43"/>
      <c r="D62" s="43"/>
      <c r="E62" s="43"/>
      <c r="F62" s="43"/>
      <c r="G62" s="43"/>
      <c r="H62" s="43"/>
      <c r="I62" s="43"/>
      <c r="J62" s="43"/>
      <c r="K62" s="43"/>
    </row>
    <row r="63" spans="2:11" ht="14.25" customHeight="1" x14ac:dyDescent="0.25">
      <c r="B63" s="42"/>
      <c r="C63" s="43"/>
      <c r="D63" s="43"/>
      <c r="E63" s="43"/>
      <c r="F63" s="43"/>
      <c r="G63" s="43"/>
      <c r="H63" s="43"/>
      <c r="I63" s="43"/>
      <c r="J63" s="43"/>
      <c r="K63" s="43"/>
    </row>
    <row r="64" spans="2:11" ht="14.25" customHeight="1" x14ac:dyDescent="0.25">
      <c r="B64" s="42"/>
      <c r="C64" s="43"/>
      <c r="D64" s="43"/>
      <c r="E64" s="43"/>
      <c r="F64" s="43"/>
      <c r="G64" s="43"/>
      <c r="H64" s="43"/>
      <c r="I64" s="43"/>
      <c r="J64" s="43"/>
      <c r="K64" s="43"/>
    </row>
    <row r="65" spans="2:11" ht="14.25" customHeight="1" x14ac:dyDescent="0.25">
      <c r="B65" s="42"/>
      <c r="C65" s="43"/>
      <c r="D65" s="43"/>
      <c r="E65" s="43"/>
      <c r="F65" s="43"/>
      <c r="G65" s="43"/>
      <c r="H65" s="43"/>
      <c r="I65" s="43"/>
      <c r="J65" s="43"/>
      <c r="K65" s="43"/>
    </row>
    <row r="66" spans="2:11" ht="14.25" customHeight="1" x14ac:dyDescent="0.25">
      <c r="B66" s="42"/>
      <c r="C66" s="43"/>
      <c r="D66" s="43"/>
      <c r="E66" s="43"/>
      <c r="F66" s="43"/>
      <c r="G66" s="43"/>
      <c r="H66" s="43"/>
      <c r="I66" s="43"/>
      <c r="J66" s="43"/>
      <c r="K66" s="43"/>
    </row>
    <row r="67" spans="2:11" ht="14.25" customHeight="1" x14ac:dyDescent="0.25">
      <c r="B67" s="42"/>
      <c r="C67" s="43"/>
      <c r="D67" s="43"/>
      <c r="E67" s="43"/>
      <c r="F67" s="43"/>
      <c r="G67" s="43"/>
      <c r="H67" s="43"/>
      <c r="I67" s="43"/>
      <c r="J67" s="43"/>
      <c r="K67" s="43"/>
    </row>
    <row r="68" spans="2:11" ht="14.25" customHeight="1" x14ac:dyDescent="0.25">
      <c r="B68" s="42"/>
      <c r="C68" s="43"/>
      <c r="D68" s="43"/>
      <c r="E68" s="43"/>
      <c r="F68" s="43"/>
      <c r="G68" s="43"/>
      <c r="H68" s="43"/>
      <c r="I68" s="43"/>
      <c r="J68" s="43"/>
      <c r="K68" s="43"/>
    </row>
    <row r="69" spans="2:11" ht="14.25" customHeight="1" x14ac:dyDescent="0.25">
      <c r="B69" s="42"/>
      <c r="C69" s="43"/>
      <c r="D69" s="43"/>
      <c r="E69" s="43"/>
      <c r="F69" s="43"/>
      <c r="G69" s="43"/>
      <c r="H69" s="43"/>
      <c r="I69" s="43"/>
      <c r="J69" s="43"/>
      <c r="K69" s="43"/>
    </row>
    <row r="70" spans="2:11" ht="14.25" customHeight="1" x14ac:dyDescent="0.25">
      <c r="B70" s="42"/>
      <c r="C70" s="43"/>
      <c r="D70" s="43"/>
      <c r="E70" s="43"/>
      <c r="F70" s="43"/>
      <c r="G70" s="43"/>
      <c r="H70" s="43"/>
      <c r="I70" s="43"/>
      <c r="J70" s="43"/>
      <c r="K70" s="43"/>
    </row>
    <row r="71" spans="2:11" ht="14.25" customHeight="1" x14ac:dyDescent="0.25">
      <c r="B71" s="42"/>
      <c r="C71" s="43"/>
      <c r="D71" s="43"/>
      <c r="E71" s="43"/>
      <c r="F71" s="43"/>
      <c r="G71" s="43"/>
      <c r="H71" s="43"/>
      <c r="I71" s="43"/>
      <c r="J71" s="43"/>
      <c r="K71" s="43"/>
    </row>
    <row r="72" spans="2:11" ht="14.25" customHeight="1" x14ac:dyDescent="0.25">
      <c r="B72" s="42"/>
      <c r="C72" s="43"/>
      <c r="D72" s="43"/>
      <c r="E72" s="43"/>
      <c r="F72" s="43"/>
      <c r="G72" s="43"/>
      <c r="H72" s="43"/>
      <c r="I72" s="43"/>
      <c r="J72" s="43"/>
      <c r="K72" s="43"/>
    </row>
    <row r="73" spans="2:11" ht="14.25" customHeight="1" x14ac:dyDescent="0.25">
      <c r="B73" s="42"/>
      <c r="C73" s="43"/>
      <c r="D73" s="43"/>
      <c r="E73" s="43"/>
      <c r="F73" s="43"/>
      <c r="G73" s="43"/>
      <c r="H73" s="43"/>
      <c r="I73" s="43"/>
      <c r="J73" s="43"/>
      <c r="K73" s="43"/>
    </row>
    <row r="74" spans="2:11" ht="14.25" customHeight="1" x14ac:dyDescent="0.25">
      <c r="B74" s="42"/>
      <c r="C74" s="43"/>
      <c r="D74" s="43"/>
      <c r="E74" s="43"/>
      <c r="F74" s="43"/>
      <c r="G74" s="43"/>
      <c r="H74" s="43"/>
      <c r="I74" s="43"/>
      <c r="J74" s="43"/>
      <c r="K74" s="43"/>
    </row>
    <row r="75" spans="2:11" ht="14.25" customHeight="1" x14ac:dyDescent="0.25">
      <c r="B75" s="42"/>
      <c r="C75" s="43"/>
      <c r="D75" s="43"/>
      <c r="E75" s="43"/>
      <c r="F75" s="43"/>
      <c r="G75" s="43"/>
      <c r="H75" s="43"/>
      <c r="I75" s="43"/>
      <c r="J75" s="43"/>
      <c r="K75" s="43"/>
    </row>
    <row r="76" spans="2:11" ht="14.25" customHeight="1" x14ac:dyDescent="0.25">
      <c r="B76" s="42"/>
      <c r="C76" s="43"/>
      <c r="D76" s="43"/>
      <c r="E76" s="43"/>
      <c r="F76" s="43"/>
      <c r="G76" s="43"/>
      <c r="H76" s="43"/>
      <c r="I76" s="43"/>
      <c r="J76" s="43"/>
      <c r="K76" s="43"/>
    </row>
    <row r="77" spans="2:11" ht="14.25" customHeight="1" x14ac:dyDescent="0.25">
      <c r="B77" s="42"/>
      <c r="C77" s="43"/>
      <c r="D77" s="43"/>
      <c r="E77" s="43"/>
      <c r="F77" s="43"/>
      <c r="G77" s="43"/>
      <c r="H77" s="43"/>
      <c r="I77" s="43"/>
      <c r="J77" s="43"/>
      <c r="K77" s="43"/>
    </row>
    <row r="78" spans="2:11" ht="14.25" customHeight="1" x14ac:dyDescent="0.25">
      <c r="B78" s="42"/>
      <c r="C78" s="43"/>
      <c r="D78" s="43"/>
      <c r="E78" s="43"/>
      <c r="F78" s="43"/>
      <c r="G78" s="43"/>
      <c r="H78" s="43"/>
      <c r="I78" s="43"/>
      <c r="J78" s="43"/>
      <c r="K78" s="43"/>
    </row>
    <row r="79" spans="2:11" ht="14.25" customHeight="1" x14ac:dyDescent="0.25">
      <c r="B79" s="42"/>
      <c r="C79" s="43"/>
      <c r="D79" s="43"/>
      <c r="E79" s="43"/>
      <c r="F79" s="43"/>
      <c r="G79" s="43"/>
      <c r="H79" s="43"/>
      <c r="I79" s="43"/>
      <c r="J79" s="43"/>
      <c r="K79" s="43"/>
    </row>
    <row r="80" spans="2:11" ht="14.25" customHeight="1" x14ac:dyDescent="0.25">
      <c r="B80" s="42"/>
      <c r="C80" s="43"/>
      <c r="D80" s="43"/>
      <c r="E80" s="43"/>
      <c r="F80" s="43"/>
      <c r="G80" s="43"/>
      <c r="H80" s="43"/>
      <c r="I80" s="43"/>
      <c r="J80" s="43"/>
      <c r="K80" s="43"/>
    </row>
    <row r="81" spans="2:11" ht="14.25" customHeight="1" x14ac:dyDescent="0.25">
      <c r="B81" s="42"/>
      <c r="C81" s="43"/>
      <c r="D81" s="43"/>
      <c r="E81" s="43"/>
      <c r="F81" s="43"/>
      <c r="G81" s="43"/>
      <c r="H81" s="43"/>
      <c r="I81" s="43"/>
      <c r="J81" s="43"/>
      <c r="K81" s="43"/>
    </row>
    <row r="82" spans="2:11" ht="14.25" customHeight="1" x14ac:dyDescent="0.25">
      <c r="B82" s="42"/>
      <c r="C82" s="43"/>
      <c r="D82" s="43"/>
      <c r="E82" s="43"/>
      <c r="F82" s="43"/>
      <c r="G82" s="43"/>
      <c r="H82" s="43"/>
      <c r="I82" s="43"/>
      <c r="J82" s="43"/>
      <c r="K82" s="43"/>
    </row>
    <row r="83" spans="2:11" ht="14.25" customHeight="1" x14ac:dyDescent="0.25">
      <c r="B83" s="42"/>
      <c r="C83" s="43"/>
      <c r="D83" s="43"/>
      <c r="E83" s="43"/>
      <c r="F83" s="43"/>
      <c r="G83" s="43"/>
      <c r="H83" s="43"/>
      <c r="I83" s="43"/>
      <c r="J83" s="43"/>
      <c r="K83" s="43"/>
    </row>
    <row r="84" spans="2:11" ht="14.25" customHeight="1" x14ac:dyDescent="0.25">
      <c r="B84" s="42"/>
      <c r="C84" s="43"/>
      <c r="D84" s="43"/>
      <c r="E84" s="43"/>
      <c r="F84" s="43"/>
      <c r="G84" s="43"/>
      <c r="H84" s="43"/>
      <c r="I84" s="43"/>
      <c r="J84" s="43"/>
      <c r="K84" s="43"/>
    </row>
    <row r="85" spans="2:11" ht="14.25" customHeight="1" x14ac:dyDescent="0.25">
      <c r="B85" s="42"/>
      <c r="C85" s="43"/>
      <c r="D85" s="43"/>
      <c r="E85" s="43"/>
      <c r="F85" s="43"/>
      <c r="G85" s="43"/>
      <c r="H85" s="43"/>
      <c r="I85" s="43"/>
      <c r="J85" s="43"/>
      <c r="K85" s="43"/>
    </row>
    <row r="86" spans="2:11" ht="14.25" customHeight="1" x14ac:dyDescent="0.25">
      <c r="B86" s="42"/>
      <c r="C86" s="43"/>
      <c r="D86" s="43"/>
      <c r="E86" s="43"/>
      <c r="F86" s="43"/>
      <c r="G86" s="43"/>
      <c r="H86" s="43"/>
      <c r="I86" s="43"/>
      <c r="J86" s="43"/>
      <c r="K86" s="43"/>
    </row>
    <row r="87" spans="2:11" ht="14.25" customHeight="1" x14ac:dyDescent="0.25">
      <c r="B87" s="42"/>
      <c r="C87" s="43"/>
      <c r="D87" s="43"/>
      <c r="E87" s="43"/>
      <c r="F87" s="43"/>
      <c r="G87" s="43"/>
      <c r="H87" s="43"/>
      <c r="I87" s="43"/>
      <c r="J87" s="43"/>
      <c r="K87" s="43"/>
    </row>
    <row r="88" spans="2:11" ht="14.25" customHeight="1" x14ac:dyDescent="0.25">
      <c r="B88" s="42"/>
      <c r="C88" s="43"/>
      <c r="D88" s="43"/>
      <c r="E88" s="43"/>
      <c r="F88" s="43"/>
      <c r="G88" s="43"/>
      <c r="H88" s="43"/>
      <c r="I88" s="43"/>
      <c r="J88" s="43"/>
      <c r="K88" s="43"/>
    </row>
    <row r="89" spans="2:11" ht="14.25" customHeight="1" x14ac:dyDescent="0.25">
      <c r="B89" s="42"/>
      <c r="C89" s="43"/>
      <c r="D89" s="43"/>
      <c r="E89" s="43"/>
      <c r="F89" s="43"/>
      <c r="G89" s="43"/>
      <c r="H89" s="43"/>
      <c r="I89" s="43"/>
      <c r="J89" s="43"/>
      <c r="K89" s="43"/>
    </row>
    <row r="90" spans="2:11" ht="14.25" customHeight="1" x14ac:dyDescent="0.25">
      <c r="B90" s="42"/>
      <c r="C90" s="43"/>
      <c r="D90" s="43"/>
      <c r="E90" s="43"/>
      <c r="F90" s="43"/>
      <c r="G90" s="43"/>
      <c r="H90" s="43"/>
      <c r="I90" s="43"/>
      <c r="J90" s="43"/>
      <c r="K90" s="43"/>
    </row>
    <row r="91" spans="2:11" ht="14.25" customHeight="1" x14ac:dyDescent="0.25">
      <c r="B91" s="42"/>
      <c r="C91" s="43"/>
      <c r="D91" s="43"/>
      <c r="E91" s="43"/>
      <c r="F91" s="43"/>
      <c r="G91" s="43"/>
      <c r="H91" s="43"/>
      <c r="I91" s="43"/>
      <c r="J91" s="43"/>
      <c r="K91" s="43"/>
    </row>
    <row r="92" spans="2:11" ht="14.25" customHeight="1" x14ac:dyDescent="0.25">
      <c r="B92" s="42"/>
      <c r="C92" s="43"/>
      <c r="D92" s="43"/>
      <c r="E92" s="43"/>
      <c r="F92" s="43"/>
      <c r="G92" s="43"/>
      <c r="H92" s="43"/>
      <c r="I92" s="43"/>
      <c r="J92" s="43"/>
      <c r="K92" s="43"/>
    </row>
    <row r="93" spans="2:11" ht="14.25" customHeight="1" x14ac:dyDescent="0.25">
      <c r="B93" s="42"/>
      <c r="C93" s="43"/>
      <c r="D93" s="43"/>
      <c r="E93" s="43"/>
      <c r="F93" s="43"/>
      <c r="G93" s="43"/>
      <c r="H93" s="43"/>
      <c r="I93" s="43"/>
      <c r="J93" s="43"/>
      <c r="K93" s="43"/>
    </row>
    <row r="94" spans="2:11" ht="14.25" customHeight="1" x14ac:dyDescent="0.25">
      <c r="B94" s="42"/>
      <c r="C94" s="43"/>
      <c r="D94" s="43"/>
      <c r="E94" s="43"/>
      <c r="F94" s="43"/>
      <c r="G94" s="43"/>
      <c r="H94" s="43"/>
      <c r="I94" s="43"/>
      <c r="J94" s="43"/>
      <c r="K94" s="43"/>
    </row>
    <row r="95" spans="2:11" ht="14.25" customHeight="1" x14ac:dyDescent="0.25">
      <c r="B95" s="42"/>
      <c r="C95" s="43"/>
      <c r="D95" s="43"/>
      <c r="E95" s="43"/>
      <c r="F95" s="43"/>
      <c r="G95" s="43"/>
      <c r="H95" s="43"/>
      <c r="I95" s="43"/>
      <c r="J95" s="43"/>
      <c r="K95" s="43"/>
    </row>
    <row r="96" spans="2:11" ht="14.25" customHeight="1" x14ac:dyDescent="0.25">
      <c r="B96" s="42"/>
      <c r="C96" s="43"/>
      <c r="D96" s="43"/>
      <c r="E96" s="43"/>
      <c r="F96" s="43"/>
      <c r="G96" s="43"/>
      <c r="H96" s="43"/>
      <c r="I96" s="43"/>
      <c r="J96" s="43"/>
      <c r="K96" s="43"/>
    </row>
    <row r="97" spans="2:11" ht="14.25" customHeight="1" x14ac:dyDescent="0.25">
      <c r="B97" s="42"/>
      <c r="C97" s="43"/>
      <c r="D97" s="43"/>
      <c r="E97" s="43"/>
      <c r="F97" s="43"/>
      <c r="G97" s="43"/>
      <c r="H97" s="43"/>
      <c r="I97" s="43"/>
      <c r="J97" s="43"/>
      <c r="K97" s="43"/>
    </row>
    <row r="98" spans="2:11" ht="14.25" customHeight="1" x14ac:dyDescent="0.25">
      <c r="B98" s="42"/>
      <c r="C98" s="43"/>
      <c r="D98" s="43"/>
      <c r="E98" s="43"/>
      <c r="F98" s="43"/>
      <c r="G98" s="43"/>
      <c r="H98" s="43"/>
      <c r="I98" s="43"/>
      <c r="J98" s="43"/>
      <c r="K98" s="43"/>
    </row>
    <row r="99" spans="2:11" ht="14.25" customHeight="1" x14ac:dyDescent="0.25">
      <c r="B99" s="42"/>
      <c r="C99" s="43"/>
      <c r="D99" s="43"/>
      <c r="E99" s="43"/>
      <c r="F99" s="43"/>
      <c r="G99" s="43"/>
      <c r="H99" s="43"/>
      <c r="I99" s="43"/>
      <c r="J99" s="43"/>
      <c r="K99" s="43"/>
    </row>
    <row r="100" spans="2:11" ht="14.25" customHeight="1" x14ac:dyDescent="0.25">
      <c r="B100" s="53"/>
      <c r="C100" s="54"/>
      <c r="D100" s="54"/>
      <c r="E100" s="54"/>
      <c r="F100" s="54"/>
      <c r="G100" s="54"/>
      <c r="H100" s="54"/>
      <c r="I100" s="54"/>
      <c r="J100" s="54"/>
      <c r="K100" s="54"/>
    </row>
    <row r="101" spans="2:11" ht="14.25" customHeight="1" x14ac:dyDescent="0.25"/>
    <row r="102" spans="2:11" ht="14.25" customHeight="1" x14ac:dyDescent="0.25"/>
    <row r="103" spans="2:11" ht="14.25" customHeight="1" x14ac:dyDescent="0.25"/>
    <row r="104" spans="2:11" ht="14.25" customHeight="1" x14ac:dyDescent="0.25"/>
    <row r="105" spans="2:11" ht="14.25" customHeight="1" x14ac:dyDescent="0.25"/>
    <row r="106" spans="2:11" ht="14.25" customHeight="1" x14ac:dyDescent="0.25"/>
    <row r="107" spans="2:11" ht="14.25" customHeight="1" x14ac:dyDescent="0.25"/>
    <row r="108" spans="2:11" ht="14.25" customHeight="1" x14ac:dyDescent="0.25"/>
    <row r="109" spans="2:11" ht="14.25" customHeight="1" x14ac:dyDescent="0.25"/>
    <row r="110" spans="2:11" ht="14.25" customHeight="1" x14ac:dyDescent="0.25"/>
    <row r="111" spans="2:11" ht="14.25" customHeight="1" x14ac:dyDescent="0.25"/>
    <row r="112" spans="2:11"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0">
    <mergeCell ref="AL2:AO2"/>
    <mergeCell ref="R3:U12"/>
    <mergeCell ref="AB3:AE12"/>
    <mergeCell ref="AL3:AO12"/>
    <mergeCell ref="AH12:AJ12"/>
    <mergeCell ref="M4:Q4"/>
    <mergeCell ref="W4:AA4"/>
    <mergeCell ref="AG4:AK4"/>
    <mergeCell ref="M2:Q2"/>
    <mergeCell ref="R2:U2"/>
    <mergeCell ref="AB2:AE2"/>
    <mergeCell ref="W2:AA2"/>
    <mergeCell ref="W3:AA3"/>
    <mergeCell ref="AG2:AK2"/>
    <mergeCell ref="AG3:AK3"/>
    <mergeCell ref="M3:Q3"/>
    <mergeCell ref="AB14:AE14"/>
    <mergeCell ref="R15:U24"/>
    <mergeCell ref="AB15:AE24"/>
    <mergeCell ref="W16:AA16"/>
    <mergeCell ref="X24:Z24"/>
    <mergeCell ref="W14:AA14"/>
    <mergeCell ref="W15:AA15"/>
    <mergeCell ref="N12:P12"/>
    <mergeCell ref="N24:P24"/>
    <mergeCell ref="X12:Z12"/>
    <mergeCell ref="M14:Q14"/>
    <mergeCell ref="R14:U14"/>
    <mergeCell ref="M15:Q15"/>
    <mergeCell ref="M16:Q16"/>
  </mergeCells>
  <conditionalFormatting sqref="Q24">
    <cfRule type="cellIs" dxfId="175" priority="3" operator="between">
      <formula>$AK$12*1.5</formula>
      <formula>$AK$12*2</formula>
    </cfRule>
  </conditionalFormatting>
  <conditionalFormatting sqref="AA12">
    <cfRule type="cellIs" dxfId="174" priority="1" operator="between">
      <formula>$Q$12*1.5</formula>
      <formula>$Q$12*2</formula>
    </cfRule>
  </conditionalFormatting>
  <conditionalFormatting sqref="AA24">
    <cfRule type="cellIs" dxfId="173" priority="4" operator="between">
      <formula>$Q$24*1.5</formula>
      <formula>$Q$24*2</formula>
    </cfRule>
  </conditionalFormatting>
  <conditionalFormatting sqref="AK12">
    <cfRule type="cellIs" dxfId="172" priority="2" operator="between">
      <formula>$AA$12*1.5</formula>
      <formula>$AA$12*2</formula>
    </cfRule>
  </conditionalFormatting>
  <dataValidations count="3">
    <dataValidation type="list" allowBlank="1" showErrorMessage="1" sqref="M18:M23 W18:W23" xr:uid="{00000000-0002-0000-0100-000000000000}">
      <formula1>INDIRECT(M$16)</formula1>
    </dataValidation>
    <dataValidation type="list" allowBlank="1" showInputMessage="1" prompt="Select Rarity Level - Select Rarity Level" sqref="M4 W4 AG4 M16 W16" xr:uid="{00000000-0002-0000-0100-000001000000}">
      <formula1>$A$3:$A$7</formula1>
    </dataValidation>
    <dataValidation type="list" allowBlank="1" showErrorMessage="1" sqref="M6:M11 W6:W11 AG6:AG11" xr:uid="{00000000-0002-0000-0100-000002000000}">
      <formula1>INDIRECT(M$4)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heetViews>
  <sheetFormatPr defaultColWidth="14.42578125" defaultRowHeight="15" customHeight="1" x14ac:dyDescent="0.25"/>
  <cols>
    <col min="1" max="1" width="9.28515625" customWidth="1"/>
    <col min="2" max="2" width="4.140625" customWidth="1"/>
    <col min="3" max="13" width="17.5703125" customWidth="1"/>
    <col min="14" max="26" width="8.7109375" customWidth="1"/>
  </cols>
  <sheetData>
    <row r="1" spans="1:13" ht="14.25" customHeight="1" x14ac:dyDescent="0.25"/>
    <row r="2" spans="1:13" ht="15" customHeight="1" x14ac:dyDescent="0.25">
      <c r="A2" s="154" t="s">
        <v>114</v>
      </c>
      <c r="B2" s="130"/>
      <c r="C2" s="130"/>
      <c r="D2" s="130"/>
      <c r="E2" s="130"/>
      <c r="F2" s="130"/>
      <c r="G2" s="130"/>
      <c r="H2" s="130"/>
      <c r="I2" s="130"/>
      <c r="J2" s="130"/>
      <c r="K2" s="130"/>
      <c r="L2" s="130"/>
      <c r="M2" s="146"/>
    </row>
    <row r="3" spans="1:13" ht="15" customHeight="1" x14ac:dyDescent="0.25">
      <c r="A3" s="55"/>
      <c r="B3" s="56"/>
      <c r="C3" s="57" t="s">
        <v>41</v>
      </c>
      <c r="D3" s="57" t="s">
        <v>24</v>
      </c>
      <c r="E3" s="57" t="s">
        <v>28</v>
      </c>
      <c r="F3" s="57" t="s">
        <v>37</v>
      </c>
      <c r="G3" s="57" t="s">
        <v>44</v>
      </c>
      <c r="H3" s="57" t="s">
        <v>50</v>
      </c>
      <c r="I3" s="57" t="s">
        <v>56</v>
      </c>
      <c r="J3" s="57" t="s">
        <v>62</v>
      </c>
      <c r="K3" s="57" t="s">
        <v>67</v>
      </c>
      <c r="L3" s="57" t="s">
        <v>70</v>
      </c>
      <c r="M3" s="58" t="s">
        <v>75</v>
      </c>
    </row>
    <row r="4" spans="1:13" ht="14.25" customHeight="1" x14ac:dyDescent="0.25">
      <c r="A4" s="155" t="s">
        <v>115</v>
      </c>
      <c r="B4" s="156"/>
      <c r="C4" s="59">
        <v>1</v>
      </c>
      <c r="D4" s="59">
        <v>1</v>
      </c>
      <c r="E4" s="59">
        <v>1</v>
      </c>
      <c r="F4" s="60">
        <v>1</v>
      </c>
      <c r="G4" s="59">
        <v>1</v>
      </c>
      <c r="H4" s="60">
        <v>0.3</v>
      </c>
      <c r="I4" s="59">
        <v>3</v>
      </c>
      <c r="J4" s="60">
        <v>1</v>
      </c>
      <c r="K4" s="59">
        <v>2</v>
      </c>
      <c r="L4" s="60">
        <v>2</v>
      </c>
      <c r="M4" s="61">
        <v>1</v>
      </c>
    </row>
    <row r="5" spans="1:13" ht="14.25" customHeight="1" x14ac:dyDescent="0.25">
      <c r="A5" s="157" t="s">
        <v>116</v>
      </c>
      <c r="B5" s="158"/>
      <c r="C5" s="59">
        <v>0</v>
      </c>
      <c r="D5" s="59">
        <v>0</v>
      </c>
      <c r="E5" s="59">
        <v>0</v>
      </c>
      <c r="F5" s="60">
        <v>0</v>
      </c>
      <c r="G5" s="59">
        <v>0</v>
      </c>
      <c r="H5" s="60">
        <v>0</v>
      </c>
      <c r="I5" s="59">
        <v>0</v>
      </c>
      <c r="J5" s="60">
        <v>0</v>
      </c>
      <c r="K5" s="59">
        <v>0</v>
      </c>
      <c r="L5" s="60">
        <v>0</v>
      </c>
      <c r="M5" s="61">
        <v>0</v>
      </c>
    </row>
    <row r="6" spans="1:13" ht="15" customHeight="1" x14ac:dyDescent="0.25">
      <c r="A6" s="159" t="s">
        <v>117</v>
      </c>
      <c r="B6" s="62">
        <v>1</v>
      </c>
      <c r="C6" s="59">
        <f>C5/B6+C4</f>
        <v>1</v>
      </c>
      <c r="D6" s="59">
        <f>D5/B6+D4</f>
        <v>1</v>
      </c>
      <c r="E6" s="59">
        <f>E5/B6+E4</f>
        <v>1</v>
      </c>
      <c r="F6" s="60">
        <f>F5/B6+F4</f>
        <v>1</v>
      </c>
      <c r="G6" s="59">
        <f>G5/B6+G4</f>
        <v>1</v>
      </c>
      <c r="H6" s="60">
        <f>H5/B6+H4</f>
        <v>0.3</v>
      </c>
      <c r="I6" s="59">
        <f>I5/B6+I4</f>
        <v>3</v>
      </c>
      <c r="J6" s="60">
        <f>J5/B6+J4</f>
        <v>1</v>
      </c>
      <c r="K6" s="59">
        <f>K5/B6+K4</f>
        <v>2</v>
      </c>
      <c r="L6" s="60">
        <f>L5/B6+L4</f>
        <v>2</v>
      </c>
      <c r="M6" s="61">
        <f>M5/B6+M4</f>
        <v>1</v>
      </c>
    </row>
    <row r="7" spans="1:13" ht="14.25" customHeight="1" x14ac:dyDescent="0.25">
      <c r="A7" s="160"/>
      <c r="B7" s="63">
        <v>10</v>
      </c>
      <c r="C7" s="59">
        <f>C5/B7+C4</f>
        <v>1</v>
      </c>
      <c r="D7" s="59">
        <f>D5/B7+D4</f>
        <v>1</v>
      </c>
      <c r="E7" s="59">
        <f>E5/B7+E4</f>
        <v>1</v>
      </c>
      <c r="F7" s="60">
        <f>F5/B7+F4</f>
        <v>1</v>
      </c>
      <c r="G7" s="59">
        <f>G5/B7+G4</f>
        <v>1</v>
      </c>
      <c r="H7" s="60">
        <f>H5/B7+H4</f>
        <v>0.3</v>
      </c>
      <c r="I7" s="59">
        <f>I5/B7+I4</f>
        <v>3</v>
      </c>
      <c r="J7" s="60">
        <f>J5/B7+J4</f>
        <v>1</v>
      </c>
      <c r="K7" s="59">
        <f>K5/B7+K4</f>
        <v>2</v>
      </c>
      <c r="L7" s="60">
        <f>L5/B7+L4</f>
        <v>2</v>
      </c>
      <c r="M7" s="61">
        <f>M5/B7+M4</f>
        <v>1</v>
      </c>
    </row>
    <row r="8" spans="1:13" ht="14.25" customHeight="1" x14ac:dyDescent="0.25">
      <c r="A8" s="161"/>
      <c r="B8" s="64">
        <v>100</v>
      </c>
      <c r="C8" s="65">
        <f>C5/B8+C4</f>
        <v>1</v>
      </c>
      <c r="D8" s="65">
        <f>D5/B8+D4</f>
        <v>1</v>
      </c>
      <c r="E8" s="65">
        <f>E5/B8+E4</f>
        <v>1</v>
      </c>
      <c r="F8" s="66">
        <f>F5/B8+F4</f>
        <v>1</v>
      </c>
      <c r="G8" s="65">
        <f>G5/B8+G4</f>
        <v>1</v>
      </c>
      <c r="H8" s="66">
        <f>H5/B8+H4</f>
        <v>0.3</v>
      </c>
      <c r="I8" s="65">
        <f>I5/B8+I4</f>
        <v>3</v>
      </c>
      <c r="J8" s="66">
        <f>J5/B8+J4</f>
        <v>1</v>
      </c>
      <c r="K8" s="65">
        <f>K5/B8+K4</f>
        <v>2</v>
      </c>
      <c r="L8" s="66">
        <f>L5/B8+L4</f>
        <v>2</v>
      </c>
      <c r="M8" s="67">
        <f>M5/B8+M4</f>
        <v>1</v>
      </c>
    </row>
    <row r="9" spans="1:13" ht="14.25" customHeight="1" x14ac:dyDescent="0.25">
      <c r="A9" s="55"/>
      <c r="B9" s="56"/>
      <c r="C9" s="57" t="s">
        <v>60</v>
      </c>
      <c r="D9" s="57" t="s">
        <v>84</v>
      </c>
      <c r="E9" s="57" t="s">
        <v>92</v>
      </c>
      <c r="F9" s="57" t="s">
        <v>95</v>
      </c>
      <c r="G9" s="57" t="s">
        <v>86</v>
      </c>
      <c r="H9" s="57" t="s">
        <v>86</v>
      </c>
      <c r="I9" s="57" t="s">
        <v>86</v>
      </c>
      <c r="J9" s="57" t="s">
        <v>86</v>
      </c>
      <c r="K9" s="57" t="s">
        <v>86</v>
      </c>
      <c r="L9" s="57" t="s">
        <v>86</v>
      </c>
      <c r="M9" s="57" t="s">
        <v>86</v>
      </c>
    </row>
    <row r="10" spans="1:13" ht="14.25" customHeight="1" x14ac:dyDescent="0.25">
      <c r="A10" s="155" t="s">
        <v>115</v>
      </c>
      <c r="B10" s="156"/>
      <c r="C10" s="59">
        <v>3</v>
      </c>
      <c r="D10" s="60">
        <v>1</v>
      </c>
      <c r="E10" s="59">
        <v>1</v>
      </c>
      <c r="F10" s="60">
        <v>1</v>
      </c>
      <c r="G10" s="59">
        <v>0</v>
      </c>
      <c r="H10" s="60">
        <v>0</v>
      </c>
      <c r="I10" s="59">
        <v>0</v>
      </c>
      <c r="J10" s="60">
        <v>0</v>
      </c>
      <c r="K10" s="59">
        <v>0</v>
      </c>
      <c r="L10" s="60">
        <v>0</v>
      </c>
      <c r="M10" s="61">
        <v>0</v>
      </c>
    </row>
    <row r="11" spans="1:13" ht="14.25" customHeight="1" x14ac:dyDescent="0.25">
      <c r="A11" s="157" t="s">
        <v>116</v>
      </c>
      <c r="B11" s="158"/>
      <c r="C11" s="59">
        <v>0</v>
      </c>
      <c r="D11" s="60">
        <v>0</v>
      </c>
      <c r="E11" s="59">
        <v>0</v>
      </c>
      <c r="F11" s="60">
        <v>0</v>
      </c>
      <c r="G11" s="59">
        <v>0</v>
      </c>
      <c r="H11" s="60">
        <v>0</v>
      </c>
      <c r="I11" s="59">
        <v>0</v>
      </c>
      <c r="J11" s="60">
        <v>0</v>
      </c>
      <c r="K11" s="59">
        <v>0</v>
      </c>
      <c r="L11" s="60">
        <v>0</v>
      </c>
      <c r="M11" s="61">
        <v>0</v>
      </c>
    </row>
    <row r="12" spans="1:13" ht="14.25" customHeight="1" x14ac:dyDescent="0.25">
      <c r="A12" s="159" t="s">
        <v>117</v>
      </c>
      <c r="B12" s="62">
        <v>1</v>
      </c>
      <c r="C12" s="59">
        <f>C11/B12+C10</f>
        <v>3</v>
      </c>
      <c r="D12" s="60">
        <f>D11/B12+D10</f>
        <v>1</v>
      </c>
      <c r="E12" s="59">
        <f>E11/B12+E10</f>
        <v>1</v>
      </c>
      <c r="F12" s="60">
        <f>F11/B12+F10</f>
        <v>1</v>
      </c>
      <c r="G12" s="59">
        <f>G11/B12+G10</f>
        <v>0</v>
      </c>
      <c r="H12" s="60">
        <f>H11/B12+H10</f>
        <v>0</v>
      </c>
      <c r="I12" s="59">
        <f>I11/B12+I10</f>
        <v>0</v>
      </c>
      <c r="J12" s="60">
        <f>J11/B12+J10</f>
        <v>0</v>
      </c>
      <c r="K12" s="59">
        <f>K11/B12+K10</f>
        <v>0</v>
      </c>
      <c r="L12" s="60">
        <f>L11/B12+L10</f>
        <v>0</v>
      </c>
      <c r="M12" s="61">
        <f>M11/B12+M10</f>
        <v>0</v>
      </c>
    </row>
    <row r="13" spans="1:13" ht="14.25" customHeight="1" x14ac:dyDescent="0.25">
      <c r="A13" s="160"/>
      <c r="B13" s="63">
        <v>10</v>
      </c>
      <c r="C13" s="59">
        <f>C11/B13+C10</f>
        <v>3</v>
      </c>
      <c r="D13" s="60">
        <f>D11/B13+D10</f>
        <v>1</v>
      </c>
      <c r="E13" s="59">
        <f>E11/B13+E10</f>
        <v>1</v>
      </c>
      <c r="F13" s="60">
        <f>F11/B13+F10</f>
        <v>1</v>
      </c>
      <c r="G13" s="59">
        <f>G11/B13+G10</f>
        <v>0</v>
      </c>
      <c r="H13" s="60">
        <f>H11/B13+H10</f>
        <v>0</v>
      </c>
      <c r="I13" s="59">
        <f>I11/B13+I10</f>
        <v>0</v>
      </c>
      <c r="J13" s="60">
        <f>J11/B13+J10</f>
        <v>0</v>
      </c>
      <c r="K13" s="59">
        <f>K11/B13+K10</f>
        <v>0</v>
      </c>
      <c r="L13" s="60">
        <f>L11/B13+L10</f>
        <v>0</v>
      </c>
      <c r="M13" s="61">
        <f>M11/B13+M10</f>
        <v>0</v>
      </c>
    </row>
    <row r="14" spans="1:13" ht="14.25" customHeight="1" x14ac:dyDescent="0.25">
      <c r="A14" s="161"/>
      <c r="B14" s="64">
        <v>100</v>
      </c>
      <c r="C14" s="65">
        <f>C11/B14+C10</f>
        <v>3</v>
      </c>
      <c r="D14" s="66">
        <f>D11/B14+D10</f>
        <v>1</v>
      </c>
      <c r="E14" s="65">
        <f>E11/B14+E10</f>
        <v>1</v>
      </c>
      <c r="F14" s="66">
        <f>F11/B14+F10</f>
        <v>1</v>
      </c>
      <c r="G14" s="65">
        <f>G11/B14+G10</f>
        <v>0</v>
      </c>
      <c r="H14" s="66">
        <f>H11/B14+H10</f>
        <v>0</v>
      </c>
      <c r="I14" s="65">
        <f>I11/B14+I10</f>
        <v>0</v>
      </c>
      <c r="J14" s="66">
        <f>J11/B14+J10</f>
        <v>0</v>
      </c>
      <c r="K14" s="65">
        <f>K11/B14+K10</f>
        <v>0</v>
      </c>
      <c r="L14" s="66">
        <f>L11/B14+L10</f>
        <v>0</v>
      </c>
      <c r="M14" s="67">
        <f>M11/B14+M10</f>
        <v>0</v>
      </c>
    </row>
    <row r="15" spans="1:13" ht="14.25" customHeight="1" x14ac:dyDescent="0.25"/>
    <row r="16" spans="1: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7">
    <mergeCell ref="A11:B11"/>
    <mergeCell ref="A12:A14"/>
    <mergeCell ref="A2:M2"/>
    <mergeCell ref="A4:B4"/>
    <mergeCell ref="A5:B5"/>
    <mergeCell ref="A6:A8"/>
    <mergeCell ref="A10:B10"/>
  </mergeCells>
  <conditionalFormatting sqref="C3:C8">
    <cfRule type="expression" dxfId="171" priority="2">
      <formula>IF(OR($C$3="TBD", $C$3=""), TRUE, FALSE)</formula>
    </cfRule>
  </conditionalFormatting>
  <conditionalFormatting sqref="C9:C14">
    <cfRule type="expression" dxfId="170" priority="12">
      <formula>IF(OR($C$9="TBD", $C$9=""), TRUE, FALSE)</formula>
    </cfRule>
  </conditionalFormatting>
  <conditionalFormatting sqref="D3:D8">
    <cfRule type="expression" dxfId="169" priority="3">
      <formula>IF(OR($D$3="TBD", $D$3=""), TRUE, FALSE)</formula>
    </cfRule>
  </conditionalFormatting>
  <conditionalFormatting sqref="D10:D14">
    <cfRule type="expression" dxfId="168" priority="13">
      <formula>IF(OR($D$9="TBD", $D$9=""), TRUE, FALSE)</formula>
    </cfRule>
  </conditionalFormatting>
  <conditionalFormatting sqref="D9:M9">
    <cfRule type="expression" dxfId="167" priority="23">
      <formula>IF(OR($C$9="TBD", $C$9=""), TRUE, FALSE)</formula>
    </cfRule>
  </conditionalFormatting>
  <conditionalFormatting sqref="E3:E8">
    <cfRule type="expression" dxfId="166" priority="1">
      <formula>IF(OR($E$3="TBD", $E$3=""), TRUE, FALSE)</formula>
    </cfRule>
  </conditionalFormatting>
  <conditionalFormatting sqref="E10:E14">
    <cfRule type="expression" dxfId="165" priority="14">
      <formula>IF(OR($E$9="TBD", $E$9=""), TRUE, FALSE)</formula>
    </cfRule>
  </conditionalFormatting>
  <conditionalFormatting sqref="F3:F8">
    <cfRule type="expression" dxfId="164" priority="4">
      <formula>IF(OR($F$3="TBD", $F$3=""), TRUE, FALSE)</formula>
    </cfRule>
  </conditionalFormatting>
  <conditionalFormatting sqref="F10:F14">
    <cfRule type="expression" dxfId="163" priority="15">
      <formula>IF(OR($F$9="TBD", $F$9=""), TRUE, FALSE)</formula>
    </cfRule>
  </conditionalFormatting>
  <conditionalFormatting sqref="G3:G8">
    <cfRule type="expression" dxfId="162" priority="5">
      <formula>IF(OR($G$3="TBD", $G$3=""), TRUE, FALSE)</formula>
    </cfRule>
  </conditionalFormatting>
  <conditionalFormatting sqref="G9:G14">
    <cfRule type="expression" dxfId="161" priority="16">
      <formula>IF(OR($G$9="TBD", $G$9=""), TRUE, FALSE)</formula>
    </cfRule>
  </conditionalFormatting>
  <conditionalFormatting sqref="H3:H8">
    <cfRule type="expression" dxfId="160" priority="6">
      <formula>IF(OR($H$3="TBD", $H$3=""), TRUE, FALSE)</formula>
    </cfRule>
  </conditionalFormatting>
  <conditionalFormatting sqref="H9:H14">
    <cfRule type="expression" dxfId="159" priority="17">
      <formula>IF(OR($H$9="TBD", $H$9=""), TRUE, FALSE)</formula>
    </cfRule>
  </conditionalFormatting>
  <conditionalFormatting sqref="I3:I8">
    <cfRule type="expression" dxfId="158" priority="7">
      <formula>IF(OR($I$3="TBD", $I$3=""), TRUE, FALSE)</formula>
    </cfRule>
  </conditionalFormatting>
  <conditionalFormatting sqref="I9:I14">
    <cfRule type="expression" dxfId="157" priority="18">
      <formula>IF(OR($I$9="TBD", $I$9=""), TRUE, FALSE)</formula>
    </cfRule>
  </conditionalFormatting>
  <conditionalFormatting sqref="J3:J8">
    <cfRule type="expression" dxfId="156" priority="8">
      <formula>IF(OR($J$3="TBD", $J$3=""), TRUE, FALSE)</formula>
    </cfRule>
  </conditionalFormatting>
  <conditionalFormatting sqref="J9:J14">
    <cfRule type="expression" dxfId="155" priority="19">
      <formula>IF(OR($J$9="TBD", $J$9=""), TRUE, FALSE)</formula>
    </cfRule>
  </conditionalFormatting>
  <conditionalFormatting sqref="K3:K8">
    <cfRule type="expression" dxfId="154" priority="9">
      <formula>IF(OR($K$3="TBD", $K$3=""), TRUE, FALSE)</formula>
    </cfRule>
  </conditionalFormatting>
  <conditionalFormatting sqref="K9:K14">
    <cfRule type="expression" dxfId="153" priority="20">
      <formula>IF(OR($K$9="TBD", $K$9=""), TRUE, FALSE)</formula>
    </cfRule>
  </conditionalFormatting>
  <conditionalFormatting sqref="L3:L8">
    <cfRule type="expression" dxfId="152" priority="10">
      <formula>IF(OR($L$3="TBD", $L$3=""), TRUE, FALSE)</formula>
    </cfRule>
  </conditionalFormatting>
  <conditionalFormatting sqref="L9:L14">
    <cfRule type="expression" dxfId="151" priority="21">
      <formula>IF(OR($L$9="TBD", $L$9=""), TRUE, FALSE)</formula>
    </cfRule>
  </conditionalFormatting>
  <conditionalFormatting sqref="M3:M8">
    <cfRule type="expression" dxfId="150" priority="11">
      <formula>IF(OR($M$3="TBD", $M$3=""), TRUE, FALSE)</formula>
    </cfRule>
  </conditionalFormatting>
  <conditionalFormatting sqref="M9:M14">
    <cfRule type="expression" dxfId="149" priority="22">
      <formula>IF(OR($M$9="TBD", $M$9=""), TRUE, FALSE)</formula>
    </cfRule>
  </conditionalFormatting>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9.28515625" customWidth="1"/>
    <col min="2" max="2" width="4.140625" customWidth="1"/>
    <col min="3" max="13" width="17.5703125" customWidth="1"/>
    <col min="14" max="26" width="8.7109375" customWidth="1"/>
  </cols>
  <sheetData>
    <row r="1" spans="1:13" ht="14.25" customHeight="1" x14ac:dyDescent="0.25"/>
    <row r="2" spans="1:13" ht="14.25" customHeight="1" x14ac:dyDescent="0.25">
      <c r="A2" s="162" t="s">
        <v>118</v>
      </c>
      <c r="B2" s="130"/>
      <c r="C2" s="130"/>
      <c r="D2" s="130"/>
      <c r="E2" s="130"/>
      <c r="F2" s="130"/>
      <c r="G2" s="130"/>
      <c r="H2" s="130"/>
      <c r="I2" s="130"/>
      <c r="J2" s="130"/>
      <c r="K2" s="130"/>
      <c r="L2" s="130"/>
      <c r="M2" s="146"/>
    </row>
    <row r="3" spans="1:13" ht="15" customHeight="1" x14ac:dyDescent="0.25">
      <c r="A3" s="68"/>
      <c r="B3" s="69"/>
      <c r="C3" s="70" t="s">
        <v>119</v>
      </c>
      <c r="D3" s="70" t="s">
        <v>25</v>
      </c>
      <c r="E3" s="70" t="s">
        <v>29</v>
      </c>
      <c r="F3" s="70" t="s">
        <v>38</v>
      </c>
      <c r="G3" s="70" t="s">
        <v>45</v>
      </c>
      <c r="H3" s="70" t="s">
        <v>51</v>
      </c>
      <c r="I3" s="70" t="s">
        <v>57</v>
      </c>
      <c r="J3" s="70" t="s">
        <v>63</v>
      </c>
      <c r="K3" s="70" t="s">
        <v>68</v>
      </c>
      <c r="L3" s="70" t="s">
        <v>71</v>
      </c>
      <c r="M3" s="71" t="s">
        <v>76</v>
      </c>
    </row>
    <row r="4" spans="1:13" ht="14.25" customHeight="1" x14ac:dyDescent="0.25">
      <c r="A4" s="163" t="s">
        <v>115</v>
      </c>
      <c r="B4" s="156"/>
      <c r="C4" s="59">
        <f>SUMPRODUCT('Fantastical Mundane |COST'!$C9:$M9,'Fantastical Mundane |RAW'!$C$6:$M$6)+SUMPRODUCT('Fantastical Mundane |COST'!$N9:$X9,'Fantastical Mundane |RAW'!$C$12:$M$12)</f>
        <v>2</v>
      </c>
      <c r="D4" s="72">
        <f>SUMPRODUCT('Fantastical Mundane |COST'!$C10:$M10,'Fantastical Mundane |RAW'!$C$6:$M$6)+SUMPRODUCT('Fantastical Mundane |COST'!$N10:$X10,'Fantastical Mundane |RAW'!$C$12:$M$12)</f>
        <v>2</v>
      </c>
      <c r="E4" s="59">
        <f>SUMPRODUCT('Fantastical Mundane |COST'!$C11:$M11,'Fantastical Mundane |RAW'!$C$6:$M$6)+SUMPRODUCT('Fantastical Mundane |COST'!$N11:$X11,'Fantastical Mundane |RAW'!$C$12:$M$12)</f>
        <v>2</v>
      </c>
      <c r="F4" s="72">
        <f>SUMPRODUCT('Fantastical Mundane |COST'!$C12:$M12,'Fantastical Mundane |RAW'!$C$6:$M$6)+SUMPRODUCT('Fantastical Mundane |COST'!$N12:$X12,'Fantastical Mundane |RAW'!$C$12:$M$12)</f>
        <v>2</v>
      </c>
      <c r="G4" s="59">
        <f>SUMPRODUCT('Fantastical Mundane |COST'!$C13:$M13,'Fantastical Mundane |RAW'!$C$6:$M$6)+SUMPRODUCT('Fantastical Mundane |COST'!$N13:$X13,'Fantastical Mundane |RAW'!$C$12:$M$12)</f>
        <v>2</v>
      </c>
      <c r="H4" s="72">
        <f>SUMPRODUCT('Fantastical Mundane |COST'!$C14:$M14,'Fantastical Mundane |RAW'!$C$6:$M$6)+SUMPRODUCT('Fantastical Mundane |COST'!$N14:$X14,'Fantastical Mundane |RAW'!$C$12:$M$12)</f>
        <v>3</v>
      </c>
      <c r="I4" s="59">
        <f>SUMPRODUCT('Fantastical Mundane |COST'!$C15:$M15,'Fantastical Mundane |RAW'!$C$6:$M$6)+SUMPRODUCT('Fantastical Mundane |COST'!$N15:$X15,'Fantastical Mundane |RAW'!$C$12:$M$12)</f>
        <v>4</v>
      </c>
      <c r="J4" s="72">
        <f>SUMPRODUCT('Fantastical Mundane |COST'!$C16:$M16,'Fantastical Mundane |RAW'!$C$6:$M$6)+SUMPRODUCT('Fantastical Mundane |COST'!$N16:$X16,'Fantastical Mundane |RAW'!$C$12:$M$12)</f>
        <v>4</v>
      </c>
      <c r="K4" s="59">
        <f>SUMPRODUCT('Fantastical Mundane |COST'!$C17:$M17,'Fantastical Mundane |RAW'!$C$6:$M$6)+SUMPRODUCT('Fantastical Mundane |COST'!$N17:$X17,'Fantastical Mundane |RAW'!$C$12:$M$12)</f>
        <v>1</v>
      </c>
      <c r="L4" s="72">
        <f>SUMPRODUCT('Fantastical Mundane |COST'!$C18:$M18,'Fantastical Mundane |RAW'!$C$6:$M$6)+SUMPRODUCT('Fantastical Mundane |COST'!$N18:$X18,'Fantastical Mundane |RAW'!$C$12:$M$12)</f>
        <v>1</v>
      </c>
      <c r="M4" s="61">
        <f>SUMPRODUCT('Fantastical Mundane |COST'!$C19:$M19,'Fantastical Mundane |RAW'!$C$6:$M$6)+SUMPRODUCT('Fantastical Mundane |COST'!$N19:$X19,'Fantastical Mundane |RAW'!$C$12:$M$12)</f>
        <v>3</v>
      </c>
    </row>
    <row r="5" spans="1:13" ht="14.25" customHeight="1" x14ac:dyDescent="0.25">
      <c r="A5" s="164" t="s">
        <v>116</v>
      </c>
      <c r="B5" s="158"/>
      <c r="C5" s="59">
        <v>0</v>
      </c>
      <c r="D5" s="72">
        <v>0</v>
      </c>
      <c r="E5" s="59">
        <v>0</v>
      </c>
      <c r="F5" s="72">
        <v>0</v>
      </c>
      <c r="G5" s="59">
        <v>0</v>
      </c>
      <c r="H5" s="72">
        <v>1</v>
      </c>
      <c r="I5" s="59">
        <v>1</v>
      </c>
      <c r="J5" s="72">
        <v>1</v>
      </c>
      <c r="K5" s="59">
        <v>0</v>
      </c>
      <c r="L5" s="72">
        <v>1</v>
      </c>
      <c r="M5" s="61">
        <v>0</v>
      </c>
    </row>
    <row r="6" spans="1:13" ht="14.25" customHeight="1" x14ac:dyDescent="0.25">
      <c r="A6" s="165" t="s">
        <v>117</v>
      </c>
      <c r="B6" s="73">
        <v>1</v>
      </c>
      <c r="C6" s="59">
        <f>C5/B6+C4</f>
        <v>2</v>
      </c>
      <c r="D6" s="72">
        <f>D5/B6+D4</f>
        <v>2</v>
      </c>
      <c r="E6" s="59">
        <f>E5/B6+E4</f>
        <v>2</v>
      </c>
      <c r="F6" s="72">
        <f>F5/B6+F4</f>
        <v>2</v>
      </c>
      <c r="G6" s="59">
        <f>G5/B6+G4</f>
        <v>2</v>
      </c>
      <c r="H6" s="72">
        <f>H5/B6+H4</f>
        <v>4</v>
      </c>
      <c r="I6" s="59">
        <f>I5/B6+I4</f>
        <v>5</v>
      </c>
      <c r="J6" s="72">
        <f>J5/B6+J4</f>
        <v>5</v>
      </c>
      <c r="K6" s="59">
        <f>K5/B6+K4</f>
        <v>1</v>
      </c>
      <c r="L6" s="72">
        <f>L5/B6+L4</f>
        <v>2</v>
      </c>
      <c r="M6" s="61">
        <f>M5/B6+M4</f>
        <v>3</v>
      </c>
    </row>
    <row r="7" spans="1:13" ht="14.25" customHeight="1" x14ac:dyDescent="0.25">
      <c r="A7" s="160"/>
      <c r="B7" s="74">
        <v>10</v>
      </c>
      <c r="C7" s="59">
        <f>C5/B7+C4</f>
        <v>2</v>
      </c>
      <c r="D7" s="72">
        <f>D5/B7+D4</f>
        <v>2</v>
      </c>
      <c r="E7" s="59">
        <f>E5/B7+E4</f>
        <v>2</v>
      </c>
      <c r="F7" s="72">
        <f>F5/B7+F4</f>
        <v>2</v>
      </c>
      <c r="G7" s="59">
        <f>G5/B7+G4</f>
        <v>2</v>
      </c>
      <c r="H7" s="72">
        <f>H5/B7+H4</f>
        <v>3.1</v>
      </c>
      <c r="I7" s="59">
        <f>I5/B7+I4</f>
        <v>4.0999999999999996</v>
      </c>
      <c r="J7" s="72">
        <f>J5/B7+J4</f>
        <v>4.0999999999999996</v>
      </c>
      <c r="K7" s="59">
        <f>K5/B7+K4</f>
        <v>1</v>
      </c>
      <c r="L7" s="72">
        <f>L5/B7+L4</f>
        <v>1.1000000000000001</v>
      </c>
      <c r="M7" s="61">
        <f>M5/B7+M4</f>
        <v>3</v>
      </c>
    </row>
    <row r="8" spans="1:13" ht="14.25" customHeight="1" x14ac:dyDescent="0.25">
      <c r="A8" s="161"/>
      <c r="B8" s="75">
        <v>100</v>
      </c>
      <c r="C8" s="65">
        <f>C5/B8+C4</f>
        <v>2</v>
      </c>
      <c r="D8" s="76">
        <f>D5/B8+D4</f>
        <v>2</v>
      </c>
      <c r="E8" s="65">
        <f>E5/B8+E4</f>
        <v>2</v>
      </c>
      <c r="F8" s="76">
        <f>F5/B8+F4</f>
        <v>2</v>
      </c>
      <c r="G8" s="65">
        <f>G5/B8+G4</f>
        <v>2</v>
      </c>
      <c r="H8" s="76">
        <f>H5/B8+H4</f>
        <v>3.01</v>
      </c>
      <c r="I8" s="65">
        <f>I5/B8+I4</f>
        <v>4.01</v>
      </c>
      <c r="J8" s="76">
        <f>J5/B8+J4</f>
        <v>4.01</v>
      </c>
      <c r="K8" s="65">
        <f>K5/B8+K4</f>
        <v>1</v>
      </c>
      <c r="L8" s="76">
        <f>L5/B8+L4</f>
        <v>1.01</v>
      </c>
      <c r="M8" s="67">
        <f>M5/B8+M4</f>
        <v>3</v>
      </c>
    </row>
    <row r="9" spans="1:13" ht="14.25" customHeight="1" x14ac:dyDescent="0.25">
      <c r="A9" s="68"/>
      <c r="B9" s="69"/>
      <c r="C9" s="70" t="s">
        <v>79</v>
      </c>
      <c r="D9" s="70" t="s">
        <v>85</v>
      </c>
      <c r="E9" s="70" t="s">
        <v>93</v>
      </c>
      <c r="F9" s="70" t="s">
        <v>86</v>
      </c>
      <c r="G9" s="70" t="s">
        <v>86</v>
      </c>
      <c r="H9" s="70" t="s">
        <v>86</v>
      </c>
      <c r="I9" s="70" t="s">
        <v>86</v>
      </c>
      <c r="J9" s="70" t="s">
        <v>86</v>
      </c>
      <c r="K9" s="70" t="s">
        <v>86</v>
      </c>
      <c r="L9" s="70" t="s">
        <v>86</v>
      </c>
      <c r="M9" s="71" t="s">
        <v>86</v>
      </c>
    </row>
    <row r="10" spans="1:13" ht="14.25" customHeight="1" x14ac:dyDescent="0.25">
      <c r="A10" s="163" t="s">
        <v>115</v>
      </c>
      <c r="B10" s="156"/>
      <c r="C10" s="59">
        <f>SUMPRODUCT('Fantastical Mundane |COST'!$C20:$M20,'Fantastical Mundane |RAW'!$C$6:$M$6)+SUMPRODUCT('Fantastical Mundane |COST'!$N20:$X20,'Fantastical Mundane |RAW'!$C$12:$M$12)</f>
        <v>2</v>
      </c>
      <c r="D10" s="72">
        <f>SUMPRODUCT('Fantastical Mundane |COST'!$C21:$M21,'Fantastical Mundane |RAW'!$C$6:$M$6)+SUMPRODUCT('Fantastical Mundane |COST'!$N21:$X21,'Fantastical Mundane |RAW'!$C$12:$M$12)</f>
        <v>2</v>
      </c>
      <c r="E10" s="59">
        <f>SUMPRODUCT('Fantastical Mundane |COST'!$C22:$M22,'Fantastical Mundane |RAW'!$C$6:$M$6)+SUMPRODUCT('Fantastical Mundane |COST'!$N22:$X22,'Fantastical Mundane |RAW'!$C$12:$M$12)</f>
        <v>3</v>
      </c>
      <c r="F10" s="72">
        <f>SUMPRODUCT('Fantastical Mundane |COST'!$C23:$M23,'Fantastical Mundane |RAW'!$C$6:$M$6)+SUMPRODUCT('Fantastical Mundane |COST'!$N23:$X23,'Fantastical Mundane |RAW'!$C$12:$M$12)</f>
        <v>0</v>
      </c>
      <c r="G10" s="59">
        <f>SUMPRODUCT('Fantastical Mundane |COST'!$C24:$M24,'Fantastical Mundane |RAW'!$C$6:$M$6)+SUMPRODUCT('Fantastical Mundane |COST'!$N24:$X24,'Fantastical Mundane |RAW'!$C$12:$M$12)</f>
        <v>0</v>
      </c>
      <c r="H10" s="72">
        <f>SUMPRODUCT('Fantastical Mundane |COST'!$C25:$M25,'Fantastical Mundane |RAW'!$C$6:$M$6)+SUMPRODUCT('Fantastical Mundane |COST'!$N25:$X25,'Fantastical Mundane |RAW'!$C$12:$M$12)</f>
        <v>0</v>
      </c>
      <c r="I10" s="59">
        <f>SUMPRODUCT('Fantastical Mundane |COST'!$C26:$M26,'Fantastical Mundane |RAW'!$C$6:$M$6)+SUMPRODUCT('Fantastical Mundane |COST'!$N26:$X26,'Fantastical Mundane |RAW'!$C$12:$M$12)</f>
        <v>0</v>
      </c>
      <c r="J10" s="72">
        <f>SUMPRODUCT('Fantastical Mundane |COST'!$C27:$M27,'Fantastical Mundane |RAW'!$C$6:$M$6)+SUMPRODUCT('Fantastical Mundane |COST'!$N27:$X27,'Fantastical Mundane |RAW'!$C$12:$M$12)</f>
        <v>0</v>
      </c>
      <c r="K10" s="59">
        <f>SUMPRODUCT('Fantastical Mundane |COST'!$C28:$M28,'Fantastical Mundane |RAW'!$C$6:$M$6)+SUMPRODUCT('Fantastical Mundane |COST'!$N28:$X28,'Fantastical Mundane |RAW'!$C$12:$M$12)</f>
        <v>0</v>
      </c>
      <c r="L10" s="72">
        <f>SUMPRODUCT('Fantastical Mundane |COST'!$C29:$M29,'Fantastical Mundane |RAW'!$C$6:$M$6)+SUMPRODUCT('Fantastical Mundane |COST'!$N29:$X29,'Fantastical Mundane |RAW'!$C$12:$M$12)</f>
        <v>0</v>
      </c>
      <c r="M10" s="61">
        <f>SUMPRODUCT('Fantastical Mundane |COST'!$C30:$M30,'Fantastical Mundane |RAW'!$C$6:$M$6)+SUMPRODUCT('Fantastical Mundane |COST'!$N30:$X30,'Fantastical Mundane |RAW'!$C$12:$M$12)</f>
        <v>0</v>
      </c>
    </row>
    <row r="11" spans="1:13" ht="14.25" customHeight="1" x14ac:dyDescent="0.25">
      <c r="A11" s="164" t="s">
        <v>116</v>
      </c>
      <c r="B11" s="158"/>
      <c r="C11" s="59">
        <v>1</v>
      </c>
      <c r="D11" s="72">
        <v>1</v>
      </c>
      <c r="E11" s="59">
        <v>0</v>
      </c>
      <c r="F11" s="72">
        <v>0</v>
      </c>
      <c r="G11" s="59">
        <v>0</v>
      </c>
      <c r="H11" s="72">
        <v>0</v>
      </c>
      <c r="I11" s="59">
        <v>0</v>
      </c>
      <c r="J11" s="72">
        <v>0</v>
      </c>
      <c r="K11" s="59">
        <v>0</v>
      </c>
      <c r="L11" s="72">
        <v>0</v>
      </c>
      <c r="M11" s="61">
        <v>0</v>
      </c>
    </row>
    <row r="12" spans="1:13" ht="14.25" customHeight="1" x14ac:dyDescent="0.25">
      <c r="A12" s="165" t="s">
        <v>117</v>
      </c>
      <c r="B12" s="73">
        <v>1</v>
      </c>
      <c r="C12" s="59">
        <f>C11/B12+C10</f>
        <v>3</v>
      </c>
      <c r="D12" s="72">
        <f>D11/B12+D10</f>
        <v>3</v>
      </c>
      <c r="E12" s="59">
        <f>E11/B12+E10</f>
        <v>3</v>
      </c>
      <c r="F12" s="72">
        <f>F11/B12+F10</f>
        <v>0</v>
      </c>
      <c r="G12" s="59">
        <f>G11/B12+G10</f>
        <v>0</v>
      </c>
      <c r="H12" s="72">
        <f>H11/B12+H10</f>
        <v>0</v>
      </c>
      <c r="I12" s="59">
        <f>I11/B12+I10</f>
        <v>0</v>
      </c>
      <c r="J12" s="72">
        <f>J11/B12+J10</f>
        <v>0</v>
      </c>
      <c r="K12" s="59">
        <f>K11/B12+K10</f>
        <v>0</v>
      </c>
      <c r="L12" s="72">
        <f>L11/B12+L10</f>
        <v>0</v>
      </c>
      <c r="M12" s="61">
        <f>M11/B12+M10</f>
        <v>0</v>
      </c>
    </row>
    <row r="13" spans="1:13" ht="14.25" customHeight="1" x14ac:dyDescent="0.25">
      <c r="A13" s="160"/>
      <c r="B13" s="74">
        <v>10</v>
      </c>
      <c r="C13" s="59">
        <f>C11/B13+C10</f>
        <v>2.1</v>
      </c>
      <c r="D13" s="72">
        <f>D11/B13+D10</f>
        <v>2.1</v>
      </c>
      <c r="E13" s="59">
        <f>E11/B13+E10</f>
        <v>3</v>
      </c>
      <c r="F13" s="72">
        <f>F11/B13+F10</f>
        <v>0</v>
      </c>
      <c r="G13" s="59">
        <f>G11/B13+G10</f>
        <v>0</v>
      </c>
      <c r="H13" s="72">
        <f>H11/B13+H10</f>
        <v>0</v>
      </c>
      <c r="I13" s="59">
        <f>I11/B13+I10</f>
        <v>0</v>
      </c>
      <c r="J13" s="72">
        <f>J11/B13+J10</f>
        <v>0</v>
      </c>
      <c r="K13" s="59">
        <f>K11/B13+K10</f>
        <v>0</v>
      </c>
      <c r="L13" s="72">
        <f>L11/B13+L10</f>
        <v>0</v>
      </c>
      <c r="M13" s="61">
        <f>M11/B13+M10</f>
        <v>0</v>
      </c>
    </row>
    <row r="14" spans="1:13" ht="14.25" customHeight="1" x14ac:dyDescent="0.25">
      <c r="A14" s="161"/>
      <c r="B14" s="75">
        <v>100</v>
      </c>
      <c r="C14" s="65">
        <f>C11/B14+C10</f>
        <v>2.0099999999999998</v>
      </c>
      <c r="D14" s="76">
        <f>D11/B14+D10</f>
        <v>2.0099999999999998</v>
      </c>
      <c r="E14" s="65">
        <f>E11/B14+E10</f>
        <v>3</v>
      </c>
      <c r="F14" s="76">
        <f>F11/B14+F10</f>
        <v>0</v>
      </c>
      <c r="G14" s="65">
        <f>G11/B14+G10</f>
        <v>0</v>
      </c>
      <c r="H14" s="76">
        <f>H11/B14+H10</f>
        <v>0</v>
      </c>
      <c r="I14" s="65">
        <f>I11/B14+I10</f>
        <v>0</v>
      </c>
      <c r="J14" s="76">
        <f>J11/B14+J10</f>
        <v>0</v>
      </c>
      <c r="K14" s="65">
        <f>K11/B14+K10</f>
        <v>0</v>
      </c>
      <c r="L14" s="76">
        <f>L11/B14+L10</f>
        <v>0</v>
      </c>
      <c r="M14" s="67">
        <f>M11/B14+M10</f>
        <v>0</v>
      </c>
    </row>
    <row r="15" spans="1:13" ht="14.25" customHeight="1" x14ac:dyDescent="0.25"/>
    <row r="16" spans="1: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7">
    <mergeCell ref="A11:B11"/>
    <mergeCell ref="A12:A14"/>
    <mergeCell ref="A2:M2"/>
    <mergeCell ref="A4:B4"/>
    <mergeCell ref="A5:B5"/>
    <mergeCell ref="A6:A8"/>
    <mergeCell ref="A10:B10"/>
  </mergeCells>
  <conditionalFormatting sqref="C3:C8">
    <cfRule type="expression" dxfId="148" priority="2">
      <formula>IF(OR($C$3="TBD", $C$3=""), TRUE, FALSE)</formula>
    </cfRule>
  </conditionalFormatting>
  <conditionalFormatting sqref="C9:C14">
    <cfRule type="expression" dxfId="147" priority="12">
      <formula>IF(OR($C$9="TBD", $C$9=""), TRUE, FALSE)</formula>
    </cfRule>
  </conditionalFormatting>
  <conditionalFormatting sqref="D3:D8">
    <cfRule type="expression" dxfId="146" priority="3">
      <formula>IF(OR($D$3="TBD", $D$3=""), TRUE, FALSE)</formula>
    </cfRule>
  </conditionalFormatting>
  <conditionalFormatting sqref="D9:D14">
    <cfRule type="expression" dxfId="145" priority="13">
      <formula>IF(OR($D$9="TBD", $D$9=""), TRUE, FALSE)</formula>
    </cfRule>
  </conditionalFormatting>
  <conditionalFormatting sqref="E3:E8">
    <cfRule type="expression" dxfId="144" priority="1">
      <formula>IF(OR($E$3="TBD", $E$3=""), TRUE, FALSE)</formula>
    </cfRule>
  </conditionalFormatting>
  <conditionalFormatting sqref="E9:E14">
    <cfRule type="expression" dxfId="143" priority="14">
      <formula>IF(OR($E$9="TBD", $E$9=""), TRUE, FALSE)</formula>
    </cfRule>
  </conditionalFormatting>
  <conditionalFormatting sqref="F3:F8">
    <cfRule type="expression" dxfId="142" priority="4">
      <formula>IF(OR($F$3="TBD", $F$3=""), TRUE, FALSE)</formula>
    </cfRule>
  </conditionalFormatting>
  <conditionalFormatting sqref="F9:F14">
    <cfRule type="expression" dxfId="141" priority="15">
      <formula>IF(OR($F$9="TBD", $F$9=""), TRUE, FALSE)</formula>
    </cfRule>
  </conditionalFormatting>
  <conditionalFormatting sqref="G3:G8">
    <cfRule type="expression" dxfId="140" priority="5">
      <formula>IF(OR($G$3="TBD", $G$3=""), TRUE, FALSE)</formula>
    </cfRule>
  </conditionalFormatting>
  <conditionalFormatting sqref="G9:G14">
    <cfRule type="expression" dxfId="139" priority="16">
      <formula>IF(OR($G$9="TBD", $G$9=""), TRUE, FALSE)</formula>
    </cfRule>
  </conditionalFormatting>
  <conditionalFormatting sqref="H3:H8">
    <cfRule type="expression" dxfId="138" priority="6">
      <formula>IF(OR($H$3="TBD", $H$3=""), TRUE, FALSE)</formula>
    </cfRule>
  </conditionalFormatting>
  <conditionalFormatting sqref="H9:H14">
    <cfRule type="expression" dxfId="137" priority="17">
      <formula>IF(OR($H$9="TBD", $H$9=""), TRUE, FALSE)</formula>
    </cfRule>
  </conditionalFormatting>
  <conditionalFormatting sqref="I3:I8">
    <cfRule type="expression" dxfId="136" priority="7">
      <formula>IF(OR($I$3="TBD", $I$3=""), TRUE, FALSE)</formula>
    </cfRule>
  </conditionalFormatting>
  <conditionalFormatting sqref="I9:I14">
    <cfRule type="expression" dxfId="135" priority="18">
      <formula>IF(OR($I$9="TBD", $I$9=""), TRUE, FALSE)</formula>
    </cfRule>
  </conditionalFormatting>
  <conditionalFormatting sqref="J3:J8">
    <cfRule type="expression" dxfId="134" priority="8">
      <formula>IF(OR($J$3="TBD", $J$3=""), TRUE, FALSE)</formula>
    </cfRule>
  </conditionalFormatting>
  <conditionalFormatting sqref="J9:J14">
    <cfRule type="expression" dxfId="133" priority="19">
      <formula>IF(OR($J$9="TBD", $J$9=""), TRUE, FALSE)</formula>
    </cfRule>
  </conditionalFormatting>
  <conditionalFormatting sqref="K3:K8">
    <cfRule type="expression" dxfId="132" priority="9">
      <formula>IF(OR($K$3="TBD", $K$3=""), TRUE, FALSE)</formula>
    </cfRule>
  </conditionalFormatting>
  <conditionalFormatting sqref="K9:K14">
    <cfRule type="expression" dxfId="131" priority="20">
      <formula>IF(OR($K$9="TBD", $K$9=""), TRUE, FALSE)</formula>
    </cfRule>
  </conditionalFormatting>
  <conditionalFormatting sqref="L3:L8">
    <cfRule type="expression" dxfId="130" priority="10">
      <formula>IF(OR($L$3="TBD", $L$3=""), TRUE, FALSE)</formula>
    </cfRule>
  </conditionalFormatting>
  <conditionalFormatting sqref="L9:L14">
    <cfRule type="expression" dxfId="129" priority="21">
      <formula>IF(OR($L$9="TBD", $L$9=""), TRUE, FALSE)</formula>
    </cfRule>
  </conditionalFormatting>
  <conditionalFormatting sqref="M3:M8">
    <cfRule type="expression" dxfId="128" priority="11">
      <formula>IF(OR($M$3="TBD", $M$3=""), TRUE, FALSE)</formula>
    </cfRule>
  </conditionalFormatting>
  <conditionalFormatting sqref="M9:M14">
    <cfRule type="expression" dxfId="127" priority="22">
      <formula>IF(OR($M$9="TBD", $M$9=""), TRUE, FALSE)</formula>
    </cfRule>
  </conditionalFormatting>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00"/>
  <sheetViews>
    <sheetView workbookViewId="0"/>
  </sheetViews>
  <sheetFormatPr defaultColWidth="14.42578125" defaultRowHeight="15" customHeight="1" x14ac:dyDescent="0.25"/>
  <cols>
    <col min="1" max="1" width="9.28515625" customWidth="1"/>
    <col min="2" max="2" width="4.140625" customWidth="1"/>
    <col min="3" max="13" width="17.5703125" customWidth="1"/>
    <col min="14" max="26" width="8.7109375" customWidth="1"/>
  </cols>
  <sheetData>
    <row r="1" spans="1:13" ht="14.25" customHeight="1" x14ac:dyDescent="0.25"/>
    <row r="2" spans="1:13" ht="15" customHeight="1" x14ac:dyDescent="0.25">
      <c r="A2" s="166" t="s">
        <v>120</v>
      </c>
      <c r="B2" s="130"/>
      <c r="C2" s="130"/>
      <c r="D2" s="130"/>
      <c r="E2" s="130"/>
      <c r="F2" s="130"/>
      <c r="G2" s="130"/>
      <c r="H2" s="130"/>
      <c r="I2" s="130"/>
      <c r="J2" s="130"/>
      <c r="K2" s="130"/>
      <c r="L2" s="130"/>
      <c r="M2" s="146"/>
    </row>
    <row r="3" spans="1:13" ht="14.25" customHeight="1" x14ac:dyDescent="0.25">
      <c r="A3" s="77"/>
      <c r="B3" s="78"/>
      <c r="C3" s="79" t="s">
        <v>121</v>
      </c>
      <c r="D3" s="79" t="s">
        <v>26</v>
      </c>
      <c r="E3" s="79" t="s">
        <v>30</v>
      </c>
      <c r="F3" s="79" t="s">
        <v>39</v>
      </c>
      <c r="G3" s="79" t="s">
        <v>46</v>
      </c>
      <c r="H3" s="79" t="s">
        <v>52</v>
      </c>
      <c r="I3" s="79" t="s">
        <v>58</v>
      </c>
      <c r="J3" s="79" t="s">
        <v>64</v>
      </c>
      <c r="K3" s="79" t="s">
        <v>61</v>
      </c>
      <c r="L3" s="79" t="s">
        <v>66</v>
      </c>
      <c r="M3" s="80" t="s">
        <v>77</v>
      </c>
    </row>
    <row r="4" spans="1:13" ht="14.25" customHeight="1" x14ac:dyDescent="0.25">
      <c r="A4" s="167" t="s">
        <v>115</v>
      </c>
      <c r="B4" s="156"/>
      <c r="C4" s="59">
        <f>SUMPRODUCT('Fantastical Mundane |COST'!$AH9:$AR9,'Fantastical Mundane |REFINED'!$C$6:$M$6)+SUMPRODUCT('Fantastical Mundane |COST'!$AS9:$BC9,'Fantastical Mundane |REFINED'!$C$12:$M$12)+SUMPRODUCT('Fantastical Mundane |COST'!$BD9:$BN9,'Fantastical Mundane |RAW'!$C$6:$M$6)+SUMPRODUCT('Fantastical Mundane |COST'!$BO9:$BY9,'Fantastical Mundane |RAW'!$C$12:$M$12)</f>
        <v>6</v>
      </c>
      <c r="D4" s="81">
        <f>SUMPRODUCT('Fantastical Mundane |COST'!$AH10:$AR10,'Fantastical Mundane |REFINED'!$C$6:$M$6)+SUMPRODUCT('Fantastical Mundane |COST'!$AS10:$BC10,'Fantastical Mundane |REFINED'!$C$12:$M$12)+SUMPRODUCT('Fantastical Mundane |COST'!$BD10:$BN10,'Fantastical Mundane |RAW'!$C$6:$M$6)+SUMPRODUCT('Fantastical Mundane |COST'!$BO10:$BY10,'Fantastical Mundane |RAW'!$C$12:$M$12)</f>
        <v>6</v>
      </c>
      <c r="E4" s="59">
        <f>SUMPRODUCT('Fantastical Mundane |COST'!$AH11:$AR11,'Fantastical Mundane |REFINED'!$C$6:$M$6)+SUMPRODUCT('Fantastical Mundane |COST'!$AS11:$BC11,'Fantastical Mundane |REFINED'!$C$12:$M$12)+SUMPRODUCT('Fantastical Mundane |COST'!$BD11:$BN11,'Fantastical Mundane |RAW'!$C$6:$M$6)+SUMPRODUCT('Fantastical Mundane |COST'!$BO11:$BY11,'Fantastical Mundane |RAW'!$C$12:$M$12)</f>
        <v>6</v>
      </c>
      <c r="F4" s="81">
        <f>SUMPRODUCT('Fantastical Mundane |COST'!$AH12:$AR12,'Fantastical Mundane |REFINED'!$C$6:$M$6)+SUMPRODUCT('Fantastical Mundane |COST'!$AS12:$BC12,'Fantastical Mundane |REFINED'!$C$12:$M$12)+SUMPRODUCT('Fantastical Mundane |COST'!$BD12:$BN12,'Fantastical Mundane |RAW'!$C$6:$M$6)+SUMPRODUCT('Fantastical Mundane |COST'!$BO12:$BY12,'Fantastical Mundane |RAW'!$C$12:$M$12)</f>
        <v>6</v>
      </c>
      <c r="G4" s="59">
        <f>SUMPRODUCT('Fantastical Mundane |COST'!$AH13:$AR13,'Fantastical Mundane |REFINED'!$C$6:$M$6)+SUMPRODUCT('Fantastical Mundane |COST'!$AS13:$BC13,'Fantastical Mundane |REFINED'!$C$12:$M$12)+SUMPRODUCT('Fantastical Mundane |COST'!$BD13:$BN13,'Fantastical Mundane |RAW'!$C$6:$M$6)+SUMPRODUCT('Fantastical Mundane |COST'!$BO13:$BY13,'Fantastical Mundane |RAW'!$C$12:$M$12)</f>
        <v>6</v>
      </c>
      <c r="H4" s="81">
        <f>SUMPRODUCT('Fantastical Mundane |COST'!$AH14:$AR14,'Fantastical Mundane |REFINED'!$C$6:$M$6)+SUMPRODUCT('Fantastical Mundane |COST'!$AS14:$BC14,'Fantastical Mundane |REFINED'!$C$12:$M$12)+SUMPRODUCT('Fantastical Mundane |COST'!$BD14:$BN14,'Fantastical Mundane |RAW'!$C$6:$M$6)+SUMPRODUCT('Fantastical Mundane |COST'!$BO14:$BY14,'Fantastical Mundane |RAW'!$C$12:$M$12)</f>
        <v>2</v>
      </c>
      <c r="I4" s="59">
        <f>SUMPRODUCT('Fantastical Mundane |COST'!$AH15:$AR15,'Fantastical Mundane |REFINED'!$C$6:$M$6)+SUMPRODUCT('Fantastical Mundane |COST'!$AS15:$BC15,'Fantastical Mundane |REFINED'!$C$12:$M$12)+SUMPRODUCT('Fantastical Mundane |COST'!$BD15:$BN15,'Fantastical Mundane |RAW'!$C$6:$M$6)+SUMPRODUCT('Fantastical Mundane |COST'!$BO15:$BY15,'Fantastical Mundane |RAW'!$C$12:$M$12)</f>
        <v>3</v>
      </c>
      <c r="J4" s="81">
        <f>SUMPRODUCT('Fantastical Mundane |COST'!$AH16:$AR16,'Fantastical Mundane |REFINED'!$C$6:$M$6)+SUMPRODUCT('Fantastical Mundane |COST'!$AS16:$BC16,'Fantastical Mundane |REFINED'!$C$12:$M$12)+SUMPRODUCT('Fantastical Mundane |COST'!$BD16:$BN16,'Fantastical Mundane |RAW'!$C$6:$M$6)+SUMPRODUCT('Fantastical Mundane |COST'!$BO16:$BY16,'Fantastical Mundane |RAW'!$C$12:$M$12)</f>
        <v>1</v>
      </c>
      <c r="K4" s="59">
        <f>SUMPRODUCT('Fantastical Mundane |COST'!$AH17:$AR17,'Fantastical Mundane |REFINED'!$C$6:$M$6)+SUMPRODUCT('Fantastical Mundane |COST'!$AS17:$BC17,'Fantastical Mundane |REFINED'!$C$12:$M$12)+SUMPRODUCT('Fantastical Mundane |COST'!$BD17:$BN17,'Fantastical Mundane |RAW'!$C$6:$M$6)+SUMPRODUCT('Fantastical Mundane |COST'!$BO17:$BY17,'Fantastical Mundane |RAW'!$C$12:$M$12)</f>
        <v>5</v>
      </c>
      <c r="L4" s="81">
        <f>SUMPRODUCT('Fantastical Mundane |COST'!$AH18:$AR18,'Fantastical Mundane |REFINED'!$C$6:$M$6)+SUMPRODUCT('Fantastical Mundane |COST'!$AS18:$BC18,'Fantastical Mundane |REFINED'!$C$12:$M$12)+SUMPRODUCT('Fantastical Mundane |COST'!$BD18:$BN18,'Fantastical Mundane |RAW'!$C$6:$M$6)+SUMPRODUCT('Fantastical Mundane |COST'!$BO18:$BY18,'Fantastical Mundane |RAW'!$C$12:$M$12)</f>
        <v>5</v>
      </c>
      <c r="M4" s="61">
        <f>SUMPRODUCT('Fantastical Mundane |COST'!$AH19:$AR19,'Fantastical Mundane |REFINED'!$C$6:$M$6)+SUMPRODUCT('Fantastical Mundane |COST'!$AS19:$BC19,'Fantastical Mundane |REFINED'!$C$12:$M$12)+SUMPRODUCT('Fantastical Mundane |COST'!$BD19:$BN19,'Fantastical Mundane |RAW'!$C$6:$M$6)+SUMPRODUCT('Fantastical Mundane |COST'!$BO19:$BY19,'Fantastical Mundane |RAW'!$C$12:$M$12)</f>
        <v>10</v>
      </c>
    </row>
    <row r="5" spans="1:13" ht="14.25" customHeight="1" x14ac:dyDescent="0.25">
      <c r="A5" s="168" t="s">
        <v>116</v>
      </c>
      <c r="B5" s="158"/>
      <c r="C5" s="59">
        <v>1</v>
      </c>
      <c r="D5" s="81">
        <v>1</v>
      </c>
      <c r="E5" s="59">
        <v>1</v>
      </c>
      <c r="F5" s="81">
        <v>1</v>
      </c>
      <c r="G5" s="59">
        <v>1</v>
      </c>
      <c r="H5" s="81">
        <v>2</v>
      </c>
      <c r="I5" s="59">
        <v>0</v>
      </c>
      <c r="J5" s="81">
        <v>0</v>
      </c>
      <c r="K5" s="59">
        <v>0</v>
      </c>
      <c r="L5" s="81">
        <v>0</v>
      </c>
      <c r="M5" s="61">
        <v>2</v>
      </c>
    </row>
    <row r="6" spans="1:13" ht="15" customHeight="1" x14ac:dyDescent="0.25">
      <c r="A6" s="169" t="s">
        <v>117</v>
      </c>
      <c r="B6" s="82">
        <v>1</v>
      </c>
      <c r="C6" s="59">
        <f>C5/B6+C4</f>
        <v>7</v>
      </c>
      <c r="D6" s="81">
        <f>D5/B6+D4</f>
        <v>7</v>
      </c>
      <c r="E6" s="59">
        <f>E5/B6+E4</f>
        <v>7</v>
      </c>
      <c r="F6" s="81">
        <f>F5/B6+F4</f>
        <v>7</v>
      </c>
      <c r="G6" s="59">
        <f>G5/B6+G4</f>
        <v>7</v>
      </c>
      <c r="H6" s="81">
        <f>H5/B6+H4</f>
        <v>4</v>
      </c>
      <c r="I6" s="59">
        <f>I5/B6+I4</f>
        <v>3</v>
      </c>
      <c r="J6" s="81">
        <f>J5/B6+J4</f>
        <v>1</v>
      </c>
      <c r="K6" s="59">
        <f>K5/B6+K4</f>
        <v>5</v>
      </c>
      <c r="L6" s="81">
        <f>L5/B6+L4</f>
        <v>5</v>
      </c>
      <c r="M6" s="61">
        <f>M5/B6+M4</f>
        <v>12</v>
      </c>
    </row>
    <row r="7" spans="1:13" ht="14.25" customHeight="1" x14ac:dyDescent="0.25">
      <c r="A7" s="160"/>
      <c r="B7" s="83">
        <v>10</v>
      </c>
      <c r="C7" s="59">
        <f>C5/B7+C4</f>
        <v>6.1</v>
      </c>
      <c r="D7" s="81">
        <f>D5/B7+D4</f>
        <v>6.1</v>
      </c>
      <c r="E7" s="59">
        <f>E5/B7+E4</f>
        <v>6.1</v>
      </c>
      <c r="F7" s="81">
        <f>F5/B7+F4</f>
        <v>6.1</v>
      </c>
      <c r="G7" s="59">
        <f>G5/B7+G4</f>
        <v>6.1</v>
      </c>
      <c r="H7" s="81">
        <f>H5/B7+H4</f>
        <v>2.2000000000000002</v>
      </c>
      <c r="I7" s="59">
        <f>I5/B7+I4</f>
        <v>3</v>
      </c>
      <c r="J7" s="81">
        <f>J5/B7+J4</f>
        <v>1</v>
      </c>
      <c r="K7" s="59">
        <f>K5/B7+K4</f>
        <v>5</v>
      </c>
      <c r="L7" s="81">
        <f>L5/B7+L4</f>
        <v>5</v>
      </c>
      <c r="M7" s="61">
        <f>M5/B7+M4</f>
        <v>10.199999999999999</v>
      </c>
    </row>
    <row r="8" spans="1:13" ht="14.25" customHeight="1" x14ac:dyDescent="0.25">
      <c r="A8" s="161"/>
      <c r="B8" s="84">
        <v>100</v>
      </c>
      <c r="C8" s="65">
        <f>C5/B8+C4</f>
        <v>6.01</v>
      </c>
      <c r="D8" s="85">
        <f>D5/B8+D4</f>
        <v>6.01</v>
      </c>
      <c r="E8" s="65">
        <f>E5/B8+E4</f>
        <v>6.01</v>
      </c>
      <c r="F8" s="85">
        <f>F5/B8+F4</f>
        <v>6.01</v>
      </c>
      <c r="G8" s="65">
        <f>G5/B8+G4</f>
        <v>6.01</v>
      </c>
      <c r="H8" s="85">
        <f>H5/B8+H4</f>
        <v>2.02</v>
      </c>
      <c r="I8" s="65">
        <f>I5/B8+I4</f>
        <v>3</v>
      </c>
      <c r="J8" s="85">
        <f>J5/B8+J4</f>
        <v>1</v>
      </c>
      <c r="K8" s="65">
        <f>K5/B8+K4</f>
        <v>5</v>
      </c>
      <c r="L8" s="85">
        <f>L5/B8+L4</f>
        <v>5</v>
      </c>
      <c r="M8" s="67">
        <f>M5/B8+M4</f>
        <v>10.02</v>
      </c>
    </row>
    <row r="9" spans="1:13" ht="14.25" customHeight="1" x14ac:dyDescent="0.25">
      <c r="A9" s="77"/>
      <c r="B9" s="78"/>
      <c r="C9" s="79" t="s">
        <v>80</v>
      </c>
      <c r="D9" s="79" t="s">
        <v>86</v>
      </c>
      <c r="E9" s="79" t="s">
        <v>86</v>
      </c>
      <c r="F9" s="79" t="s">
        <v>86</v>
      </c>
      <c r="G9" s="79" t="s">
        <v>86</v>
      </c>
      <c r="H9" s="79" t="s">
        <v>86</v>
      </c>
      <c r="I9" s="79" t="s">
        <v>86</v>
      </c>
      <c r="J9" s="79" t="s">
        <v>86</v>
      </c>
      <c r="K9" s="79" t="s">
        <v>86</v>
      </c>
      <c r="L9" s="79" t="s">
        <v>86</v>
      </c>
      <c r="M9" s="80" t="s">
        <v>86</v>
      </c>
    </row>
    <row r="10" spans="1:13" ht="14.25" customHeight="1" x14ac:dyDescent="0.25">
      <c r="A10" s="167" t="s">
        <v>115</v>
      </c>
      <c r="B10" s="156"/>
      <c r="C10" s="59">
        <f>SUMPRODUCT('Fantastical Mundane |COST'!$AH20:$AR20,'Fantastical Mundane |REFINED'!$C$6:$M$6)+SUMPRODUCT('Fantastical Mundane |COST'!$AS20:$BC20,'Fantastical Mundane |REFINED'!$C$12:$M$12)+SUMPRODUCT('Fantastical Mundane |COST'!$BD20:$BN20,'Fantastical Mundane |RAW'!$C$6:$M$6)+SUMPRODUCT('Fantastical Mundane |COST'!$BO20:$BY20,'Fantastical Mundane |RAW'!$C$12:$M$12)</f>
        <v>9</v>
      </c>
      <c r="D10" s="81">
        <f>SUMPRODUCT('Fantastical Mundane |COST'!$AH21:$AR21,'Fantastical Mundane |REFINED'!$C$6:$M$6)+SUMPRODUCT('Fantastical Mundane |COST'!$AS21:$BC21,'Fantastical Mundane |REFINED'!$C$12:$M$12)+SUMPRODUCT('Fantastical Mundane |COST'!$BD21:$BN21,'Fantastical Mundane |RAW'!$C$6:$M$6)+SUMPRODUCT('Fantastical Mundane |COST'!$BO21:$BY21,'Fantastical Mundane |RAW'!$C$12:$M$12)</f>
        <v>0</v>
      </c>
      <c r="E10" s="59">
        <f>SUMPRODUCT('Fantastical Mundane |COST'!$AH22:$AR22,'Fantastical Mundane |REFINED'!$C$6:$M$6)+SUMPRODUCT('Fantastical Mundane |COST'!$AS22:$BC22,'Fantastical Mundane |REFINED'!$C$12:$M$12)+SUMPRODUCT('Fantastical Mundane |COST'!$BD22:$BN22,'Fantastical Mundane |RAW'!$C$6:$M$6)+SUMPRODUCT('Fantastical Mundane |COST'!$BO22:$BY22,'Fantastical Mundane |RAW'!$C$12:$M$12)</f>
        <v>0</v>
      </c>
      <c r="F10" s="81">
        <f>SUMPRODUCT('Fantastical Mundane |COST'!$AH23:$AR23,'Fantastical Mundane |REFINED'!$C$6:$M$6)+SUMPRODUCT('Fantastical Mundane |COST'!$AS23:$BC23,'Fantastical Mundane |REFINED'!$C$12:$M$12)+SUMPRODUCT('Fantastical Mundane |COST'!$BD23:$BN23,'Fantastical Mundane |RAW'!$C$6:$M$6)+SUMPRODUCT('Fantastical Mundane |COST'!$BO23:$BY23,'Fantastical Mundane |RAW'!$C$12:$M$12)</f>
        <v>0</v>
      </c>
      <c r="G10" s="59">
        <f>SUMPRODUCT('Fantastical Mundane |COST'!$AH24:$AR24,'Fantastical Mundane |REFINED'!$C$6:$M$6)+SUMPRODUCT('Fantastical Mundane |COST'!$AS24:$BC24,'Fantastical Mundane |REFINED'!$C$12:$M$12)+SUMPRODUCT('Fantastical Mundane |COST'!$BD24:$BN24,'Fantastical Mundane |RAW'!$C$6:$M$6)+SUMPRODUCT('Fantastical Mundane |COST'!$BO24:$BY24,'Fantastical Mundane |RAW'!$C$12:$M$12)</f>
        <v>0</v>
      </c>
      <c r="H10" s="81">
        <f>SUMPRODUCT('Fantastical Mundane |COST'!$AH25:$AR25,'Fantastical Mundane |REFINED'!$C$6:$M$6)+SUMPRODUCT('Fantastical Mundane |COST'!$AS25:$BC25,'Fantastical Mundane |REFINED'!$C$12:$M$12)+SUMPRODUCT('Fantastical Mundane |COST'!$BD25:$BN25,'Fantastical Mundane |RAW'!$C$6:$M$6)+SUMPRODUCT('Fantastical Mundane |COST'!$BO25:$BY25,'Fantastical Mundane |RAW'!$C$12:$M$12)</f>
        <v>0</v>
      </c>
      <c r="I10" s="59">
        <f>SUMPRODUCT('Fantastical Mundane |COST'!$AH26:$AR26,'Fantastical Mundane |REFINED'!$C$6:$M$6)+SUMPRODUCT('Fantastical Mundane |COST'!$AS26:$BC26,'Fantastical Mundane |REFINED'!$C$12:$M$12)+SUMPRODUCT('Fantastical Mundane |COST'!$BD26:$BN26,'Fantastical Mundane |RAW'!$C$6:$M$6)+SUMPRODUCT('Fantastical Mundane |COST'!$BO26:$BY26,'Fantastical Mundane |RAW'!$C$12:$M$12)</f>
        <v>0</v>
      </c>
      <c r="J10" s="81">
        <f>SUMPRODUCT('Fantastical Mundane |COST'!$AH27:$AR27,'Fantastical Mundane |REFINED'!$C$6:$M$6)+SUMPRODUCT('Fantastical Mundane |COST'!$AS27:$BC27,'Fantastical Mundane |REFINED'!$C$12:$M$12)+SUMPRODUCT('Fantastical Mundane |COST'!$BD27:$BN27,'Fantastical Mundane |RAW'!$C$6:$M$6)+SUMPRODUCT('Fantastical Mundane |COST'!$BO27:$BY27,'Fantastical Mundane |RAW'!$C$12:$M$12)</f>
        <v>0</v>
      </c>
      <c r="K10" s="59">
        <f>SUMPRODUCT('Fantastical Mundane |COST'!$AH28:$AR28,'Fantastical Mundane |REFINED'!$C$6:$M$6)+SUMPRODUCT('Fantastical Mundane |COST'!$AS28:$BC28,'Fantastical Mundane |REFINED'!$C$12:$M$12)+SUMPRODUCT('Fantastical Mundane |COST'!$BD28:$BN28,'Fantastical Mundane |RAW'!$C$6:$M$6)+SUMPRODUCT('Fantastical Mundane |COST'!$BO28:$BY28,'Fantastical Mundane |RAW'!$C$12:$M$12)</f>
        <v>0</v>
      </c>
      <c r="L10" s="81">
        <f>SUMPRODUCT('Fantastical Mundane |COST'!$AH29:$AR29,'Fantastical Mundane |REFINED'!$C$6:$M$6)+SUMPRODUCT('Fantastical Mundane |COST'!$AS29:$BC29,'Fantastical Mundane |REFINED'!$C$12:$M$12)+SUMPRODUCT('Fantastical Mundane |COST'!$BD29:$BN29,'Fantastical Mundane |RAW'!$C$6:$M$6)+SUMPRODUCT('Fantastical Mundane |COST'!$BO29:$BY29,'Fantastical Mundane |RAW'!$C$12:$M$12)</f>
        <v>0</v>
      </c>
      <c r="M10" s="61">
        <f>SUMPRODUCT('Fantastical Mundane |COST'!$AH30:$AR30,'Fantastical Mundane |REFINED'!$C$6:$M$6)+SUMPRODUCT('Fantastical Mundane |COST'!$AS30:$BC30,'Fantastical Mundane |REFINED'!$C$12:$M$12)+SUMPRODUCT('Fantastical Mundane |COST'!$BD30:$BN30,'Fantastical Mundane |RAW'!$C$6:$M$6)+SUMPRODUCT('Fantastical Mundane |COST'!$BO30:$BY30,'Fantastical Mundane |RAW'!$C$12:$M$12)</f>
        <v>0</v>
      </c>
    </row>
    <row r="11" spans="1:13" ht="14.25" customHeight="1" x14ac:dyDescent="0.25">
      <c r="A11" s="168" t="s">
        <v>116</v>
      </c>
      <c r="B11" s="158"/>
      <c r="C11" s="59">
        <v>2</v>
      </c>
      <c r="D11" s="81">
        <v>0</v>
      </c>
      <c r="E11" s="59">
        <v>0</v>
      </c>
      <c r="F11" s="81">
        <v>0</v>
      </c>
      <c r="G11" s="59">
        <v>0</v>
      </c>
      <c r="H11" s="81">
        <v>0</v>
      </c>
      <c r="I11" s="59">
        <v>0</v>
      </c>
      <c r="J11" s="81">
        <v>0</v>
      </c>
      <c r="K11" s="59">
        <v>0</v>
      </c>
      <c r="L11" s="81">
        <v>0</v>
      </c>
      <c r="M11" s="61">
        <v>0</v>
      </c>
    </row>
    <row r="12" spans="1:13" ht="15" customHeight="1" x14ac:dyDescent="0.25">
      <c r="A12" s="169" t="s">
        <v>117</v>
      </c>
      <c r="B12" s="82">
        <v>1</v>
      </c>
      <c r="C12" s="59">
        <f>C11/B12+C10</f>
        <v>11</v>
      </c>
      <c r="D12" s="81">
        <f>D11/B12+D10</f>
        <v>0</v>
      </c>
      <c r="E12" s="59">
        <f>E11/B12+E10</f>
        <v>0</v>
      </c>
      <c r="F12" s="81">
        <f>F11/B12+F10</f>
        <v>0</v>
      </c>
      <c r="G12" s="59">
        <f>G11/B12+G10</f>
        <v>0</v>
      </c>
      <c r="H12" s="81">
        <f>H11/B12+H10</f>
        <v>0</v>
      </c>
      <c r="I12" s="59">
        <f>I11/B12+I10</f>
        <v>0</v>
      </c>
      <c r="J12" s="81">
        <f>J11/B12+J10</f>
        <v>0</v>
      </c>
      <c r="K12" s="59">
        <f>K11/B12+K10</f>
        <v>0</v>
      </c>
      <c r="L12" s="81">
        <f>L11/B12+L10</f>
        <v>0</v>
      </c>
      <c r="M12" s="61">
        <f>M11/B12+M10</f>
        <v>0</v>
      </c>
    </row>
    <row r="13" spans="1:13" ht="14.25" customHeight="1" x14ac:dyDescent="0.25">
      <c r="A13" s="160"/>
      <c r="B13" s="83">
        <v>10</v>
      </c>
      <c r="C13" s="59">
        <f>C11/B13+C10</f>
        <v>9.1999999999999993</v>
      </c>
      <c r="D13" s="81">
        <f>D11/B13+D10</f>
        <v>0</v>
      </c>
      <c r="E13" s="59">
        <f>E11/B13+E10</f>
        <v>0</v>
      </c>
      <c r="F13" s="81">
        <f>F11/B13+F10</f>
        <v>0</v>
      </c>
      <c r="G13" s="59">
        <f>G11/B13+G10</f>
        <v>0</v>
      </c>
      <c r="H13" s="81">
        <f>H11/B13+H10</f>
        <v>0</v>
      </c>
      <c r="I13" s="59">
        <f>I11/B13+I10</f>
        <v>0</v>
      </c>
      <c r="J13" s="81">
        <f>J11/B13+J10</f>
        <v>0</v>
      </c>
      <c r="K13" s="59">
        <f>K11/B13+K10</f>
        <v>0</v>
      </c>
      <c r="L13" s="81">
        <f>L11/B13+L10</f>
        <v>0</v>
      </c>
      <c r="M13" s="61">
        <f>M11/B13+M10</f>
        <v>0</v>
      </c>
    </row>
    <row r="14" spans="1:13" ht="14.25" customHeight="1" x14ac:dyDescent="0.25">
      <c r="A14" s="161"/>
      <c r="B14" s="84">
        <v>100</v>
      </c>
      <c r="C14" s="65">
        <f>C11/B14+C10</f>
        <v>9.02</v>
      </c>
      <c r="D14" s="85">
        <f>D11/B14+D10</f>
        <v>0</v>
      </c>
      <c r="E14" s="65">
        <f>E11/B14+E10</f>
        <v>0</v>
      </c>
      <c r="F14" s="85">
        <f>F11/B14+F10</f>
        <v>0</v>
      </c>
      <c r="G14" s="65">
        <f>G11/B14+G10</f>
        <v>0</v>
      </c>
      <c r="H14" s="85">
        <f>H11/B14+H10</f>
        <v>0</v>
      </c>
      <c r="I14" s="65">
        <f>I11/B14+I10</f>
        <v>0</v>
      </c>
      <c r="J14" s="85">
        <f>J11/B14+J10</f>
        <v>0</v>
      </c>
      <c r="K14" s="65">
        <f>K11/B14+K10</f>
        <v>0</v>
      </c>
      <c r="L14" s="85">
        <f>L11/B14+L10</f>
        <v>0</v>
      </c>
      <c r="M14" s="67">
        <f>M11/B14+M10</f>
        <v>0</v>
      </c>
    </row>
    <row r="15" spans="1:13" ht="14.25" customHeight="1" x14ac:dyDescent="0.25"/>
    <row r="16" spans="1: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7">
    <mergeCell ref="A11:B11"/>
    <mergeCell ref="A12:A14"/>
    <mergeCell ref="A2:M2"/>
    <mergeCell ref="A4:B4"/>
    <mergeCell ref="A5:B5"/>
    <mergeCell ref="A6:A8"/>
    <mergeCell ref="A10:B10"/>
  </mergeCells>
  <conditionalFormatting sqref="C3:C8">
    <cfRule type="expression" dxfId="126" priority="2">
      <formula>IF(OR($C$3="TBD", $C$3=""), TRUE, FALSE)</formula>
    </cfRule>
  </conditionalFormatting>
  <conditionalFormatting sqref="C9:C14">
    <cfRule type="expression" dxfId="125" priority="12">
      <formula>IF(OR($C$9="TBD", $C$9=""), TRUE, FALSE)</formula>
    </cfRule>
  </conditionalFormatting>
  <conditionalFormatting sqref="D3:D8">
    <cfRule type="expression" dxfId="124" priority="3">
      <formula>IF(OR($D$3="TBD", $D$3=""), TRUE, FALSE)</formula>
    </cfRule>
  </conditionalFormatting>
  <conditionalFormatting sqref="D9:D14">
    <cfRule type="expression" dxfId="123" priority="13">
      <formula>IF(OR($D$9="TBD", $D$9=""), TRUE, FALSE)</formula>
    </cfRule>
  </conditionalFormatting>
  <conditionalFormatting sqref="E3:E8">
    <cfRule type="expression" dxfId="122" priority="1">
      <formula>IF(OR($E$3="TBD", $E$3=""), TRUE, FALSE)</formula>
    </cfRule>
  </conditionalFormatting>
  <conditionalFormatting sqref="E9:E14">
    <cfRule type="expression" dxfId="121" priority="14">
      <formula>IF(OR($E$9="TBD", $E$9=""), TRUE, FALSE)</formula>
    </cfRule>
  </conditionalFormatting>
  <conditionalFormatting sqref="F3:F8">
    <cfRule type="expression" dxfId="120" priority="4">
      <formula>IF(OR($F$3="TBD", $F$3=""), TRUE, FALSE)</formula>
    </cfRule>
  </conditionalFormatting>
  <conditionalFormatting sqref="F9:F14">
    <cfRule type="expression" dxfId="119" priority="15">
      <formula>IF(OR($F$9="TBD", $F$9=""), TRUE, FALSE)</formula>
    </cfRule>
  </conditionalFormatting>
  <conditionalFormatting sqref="G3:G8">
    <cfRule type="expression" dxfId="118" priority="5">
      <formula>IF(OR($G$3="TBD", $G$3=""), TRUE, FALSE)</formula>
    </cfRule>
  </conditionalFormatting>
  <conditionalFormatting sqref="G9:G14">
    <cfRule type="expression" dxfId="117" priority="16">
      <formula>IF(OR($G$9="TBD", $G$9=""), TRUE, FALSE)</formula>
    </cfRule>
  </conditionalFormatting>
  <conditionalFormatting sqref="H3:H8">
    <cfRule type="expression" dxfId="116" priority="6">
      <formula>IF(OR($H$3="TBD", $H$3=""), TRUE, FALSE)</formula>
    </cfRule>
  </conditionalFormatting>
  <conditionalFormatting sqref="H9:H14">
    <cfRule type="expression" dxfId="115" priority="17">
      <formula>IF(OR($H$9="TBD", $H$9=""), TRUE, FALSE)</formula>
    </cfRule>
  </conditionalFormatting>
  <conditionalFormatting sqref="I3:I8">
    <cfRule type="expression" dxfId="114" priority="7">
      <formula>IF(OR($I$3="TBD", $I$3=""), TRUE, FALSE)</formula>
    </cfRule>
  </conditionalFormatting>
  <conditionalFormatting sqref="I9:I14">
    <cfRule type="expression" dxfId="113" priority="18">
      <formula>IF(OR($I$9="TBD", $I$9=""), TRUE, FALSE)</formula>
    </cfRule>
  </conditionalFormatting>
  <conditionalFormatting sqref="J3:J8">
    <cfRule type="expression" dxfId="112" priority="8">
      <formula>IF(OR($J$3="TBD", $J$3=""), TRUE, FALSE)</formula>
    </cfRule>
  </conditionalFormatting>
  <conditionalFormatting sqref="J9:J14">
    <cfRule type="expression" dxfId="111" priority="19">
      <formula>IF(OR($J$9="TBD", $J$9=""), TRUE, FALSE)</formula>
    </cfRule>
  </conditionalFormatting>
  <conditionalFormatting sqref="K3:K8">
    <cfRule type="expression" dxfId="110" priority="9">
      <formula>IF(OR($K$3="TBD", $K$3=""), TRUE, FALSE)</formula>
    </cfRule>
  </conditionalFormatting>
  <conditionalFormatting sqref="K9:K14">
    <cfRule type="expression" dxfId="109" priority="20">
      <formula>IF(OR($K$9="TBD", $K$9=""), TRUE, FALSE)</formula>
    </cfRule>
  </conditionalFormatting>
  <conditionalFormatting sqref="L3:L8">
    <cfRule type="expression" dxfId="108" priority="10">
      <formula>IF(OR($L$3="TBD", $L$3=""), TRUE, FALSE)</formula>
    </cfRule>
  </conditionalFormatting>
  <conditionalFormatting sqref="L9:L14">
    <cfRule type="expression" dxfId="107" priority="21">
      <formula>IF(OR($L$9="TBD", $L$9=""), TRUE, FALSE)</formula>
    </cfRule>
  </conditionalFormatting>
  <conditionalFormatting sqref="M3:M8">
    <cfRule type="expression" dxfId="106" priority="11">
      <formula>IF(OR($M$3="TBD", $M$3=""), TRUE, FALSE)</formula>
    </cfRule>
  </conditionalFormatting>
  <conditionalFormatting sqref="M9:M14">
    <cfRule type="expression" dxfId="105" priority="22">
      <formula>IF(OR($M$9="TBD", $M$9=""), TRUE, FALSE)</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00"/>
  <sheetViews>
    <sheetView workbookViewId="0"/>
  </sheetViews>
  <sheetFormatPr defaultColWidth="14.42578125" defaultRowHeight="15" customHeight="1" x14ac:dyDescent="0.25"/>
  <cols>
    <col min="1" max="1" width="9.28515625" customWidth="1"/>
    <col min="2" max="2" width="4.140625" customWidth="1"/>
    <col min="3" max="13" width="17.5703125" customWidth="1"/>
    <col min="14" max="26" width="8.7109375" customWidth="1"/>
  </cols>
  <sheetData>
    <row r="1" spans="1:13" ht="14.25" customHeight="1" x14ac:dyDescent="0.25"/>
    <row r="2" spans="1:13" ht="14.25" customHeight="1" x14ac:dyDescent="0.25">
      <c r="A2" s="173" t="s">
        <v>122</v>
      </c>
      <c r="B2" s="130"/>
      <c r="C2" s="130"/>
      <c r="D2" s="130"/>
      <c r="E2" s="130"/>
      <c r="F2" s="130"/>
      <c r="G2" s="130"/>
      <c r="H2" s="130"/>
      <c r="I2" s="130"/>
      <c r="J2" s="130"/>
      <c r="K2" s="130"/>
      <c r="L2" s="130"/>
      <c r="M2" s="146"/>
    </row>
    <row r="3" spans="1:13" ht="14.25" customHeight="1" x14ac:dyDescent="0.25">
      <c r="A3" s="86"/>
      <c r="B3" s="87"/>
      <c r="C3" s="88" t="s">
        <v>123</v>
      </c>
      <c r="D3" s="88" t="s">
        <v>27</v>
      </c>
      <c r="E3" s="88" t="s">
        <v>31</v>
      </c>
      <c r="F3" s="88" t="s">
        <v>40</v>
      </c>
      <c r="G3" s="88" t="s">
        <v>47</v>
      </c>
      <c r="H3" s="88" t="s">
        <v>53</v>
      </c>
      <c r="I3" s="88" t="s">
        <v>59</v>
      </c>
      <c r="J3" s="88" t="s">
        <v>65</v>
      </c>
      <c r="K3" s="88" t="s">
        <v>69</v>
      </c>
      <c r="L3" s="88" t="s">
        <v>72</v>
      </c>
      <c r="M3" s="89" t="s">
        <v>78</v>
      </c>
    </row>
    <row r="4" spans="1:13" ht="14.25" customHeight="1" x14ac:dyDescent="0.25">
      <c r="A4" s="170" t="s">
        <v>115</v>
      </c>
      <c r="B4" s="156"/>
      <c r="C4" s="59">
        <f>SUMPRODUCT('Fantastical Mundane |COST'!$C39:$M39,'Fantastical Mundane |PARTS'!$C$6:$M$6)+SUMPRODUCT('Fantastical Mundane |COST'!$N39:$X39,'Fantastical Mundane |PARTS'!$C$12:$M$12)+SUMPRODUCT('Fantastical Mundane |COST'!$Z39:$AJ39,'Fantastical Mundane |REFINED'!$C$6:$M$6)+SUMPRODUCT('Fantastical Mundane |COST'!$AK39:$AU39,'Fantastical Mundane |REFINED'!$C$12:$M$12)+SUMPRODUCT('Fantastical Mundane |COST'!$AV39:$BF39,'Fantastical Mundane |RAW'!$C$6:$M$6)+SUMPRODUCT('Fantastical Mundane |COST'!$BG39:$BQ39,'Fantastical Mundane |RAW'!$C$12:$M$12)</f>
        <v>27</v>
      </c>
      <c r="D4" s="90">
        <f>SUMPRODUCT('Fantastical Mundane |COST'!$C40:$M40,'Fantastical Mundane |PARTS'!$C$6:$M$6)+SUMPRODUCT('Fantastical Mundane |COST'!$N40:$X40,'Fantastical Mundane |PARTS'!$C$12:$M$12)+SUMPRODUCT('Fantastical Mundane |COST'!$Z40:$AJ40,'Fantastical Mundane |REFINED'!$C$6:$M$6)+SUMPRODUCT('Fantastical Mundane |COST'!$AK40:$AU40,'Fantastical Mundane |REFINED'!$C$12:$M$12)+SUMPRODUCT('Fantastical Mundane |COST'!$AV40:$BF40,'Fantastical Mundane |RAW'!$C$6:$M$6)+SUMPRODUCT('Fantastical Mundane |COST'!$BG40:$BQ40,'Fantastical Mundane |RAW'!$C$12:$M$12)</f>
        <v>27</v>
      </c>
      <c r="E4" s="59">
        <f>SUMPRODUCT('Fantastical Mundane |COST'!$C41:$M41,'Fantastical Mundane |PARTS'!$C$6:$M$6)+SUMPRODUCT('Fantastical Mundane |COST'!$N41:$X41,'Fantastical Mundane |PARTS'!$C$12:$M$12)+SUMPRODUCT('Fantastical Mundane |COST'!$Z41:$AJ41,'Fantastical Mundane |REFINED'!$C$6:$M$6)+SUMPRODUCT('Fantastical Mundane |COST'!$AK41:$AU41,'Fantastical Mundane |REFINED'!$C$12:$M$12)+SUMPRODUCT('Fantastical Mundane |COST'!$AV41:$BF41,'Fantastical Mundane |RAW'!$C$6:$M$6)+SUMPRODUCT('Fantastical Mundane |COST'!$BG41:$BQ41,'Fantastical Mundane |RAW'!$C$12:$M$12)</f>
        <v>42</v>
      </c>
      <c r="F4" s="90">
        <f>SUMPRODUCT('Fantastical Mundane |COST'!$C42:$M42,'Fantastical Mundane |PARTS'!$C$6:$M$6)+SUMPRODUCT('Fantastical Mundane |COST'!$N42:$X42,'Fantastical Mundane |PARTS'!$C$12:$M$12)+SUMPRODUCT('Fantastical Mundane |COST'!$Z42:$AJ42,'Fantastical Mundane |REFINED'!$C$6:$M$6)+SUMPRODUCT('Fantastical Mundane |COST'!$AK42:$AU42,'Fantastical Mundane |REFINED'!$C$12:$M$12)+SUMPRODUCT('Fantastical Mundane |COST'!$AV42:$BF42,'Fantastical Mundane |RAW'!$C$6:$M$6)+SUMPRODUCT('Fantastical Mundane |COST'!$BG42:$BQ42,'Fantastical Mundane |RAW'!$C$12:$M$12)</f>
        <v>22</v>
      </c>
      <c r="G4" s="59">
        <f>SUMPRODUCT('Fantastical Mundane |COST'!$C43:$M43,'Fantastical Mundane |PARTS'!$C$6:$M$6)+SUMPRODUCT('Fantastical Mundane |COST'!$N43:$X43,'Fantastical Mundane |PARTS'!$C$12:$M$12)+SUMPRODUCT('Fantastical Mundane |COST'!$Z43:$AJ43,'Fantastical Mundane |REFINED'!$C$6:$M$6)+SUMPRODUCT('Fantastical Mundane |COST'!$AK43:$AU43,'Fantastical Mundane |REFINED'!$C$12:$M$12)+SUMPRODUCT('Fantastical Mundane |COST'!$AV43:$BF43,'Fantastical Mundane |RAW'!$C$6:$M$6)+SUMPRODUCT('Fantastical Mundane |COST'!$BG43:$BQ43,'Fantastical Mundane |RAW'!$C$12:$M$12)</f>
        <v>25</v>
      </c>
      <c r="H4" s="90">
        <f>SUMPRODUCT('Fantastical Mundane |COST'!$C44:$M44,'Fantastical Mundane |PARTS'!$C$6:$M$6)+SUMPRODUCT('Fantastical Mundane |COST'!$N44:$X44,'Fantastical Mundane |PARTS'!$C$12:$M$12)+SUMPRODUCT('Fantastical Mundane |COST'!$Z44:$AJ44,'Fantastical Mundane |REFINED'!$C$6:$M$6)+SUMPRODUCT('Fantastical Mundane |COST'!$AK44:$AU44,'Fantastical Mundane |REFINED'!$C$12:$M$12)+SUMPRODUCT('Fantastical Mundane |COST'!$AV44:$BF44,'Fantastical Mundane |RAW'!$C$6:$M$6)+SUMPRODUCT('Fantastical Mundane |COST'!$BG44:$BQ44,'Fantastical Mundane |RAW'!$C$12:$M$12)</f>
        <v>42</v>
      </c>
      <c r="I4" s="59">
        <f>SUMPRODUCT('Fantastical Mundane |COST'!$C45:$M45,'Fantastical Mundane |PARTS'!$C$6:$M$6)+SUMPRODUCT('Fantastical Mundane |COST'!$N45:$X45,'Fantastical Mundane |PARTS'!$C$12:$M$12)+SUMPRODUCT('Fantastical Mundane |COST'!$Z45:$AJ45,'Fantastical Mundane |REFINED'!$C$6:$M$6)+SUMPRODUCT('Fantastical Mundane |COST'!$AK45:$AU45,'Fantastical Mundane |REFINED'!$C$12:$M$12)+SUMPRODUCT('Fantastical Mundane |COST'!$AV45:$BF45,'Fantastical Mundane |RAW'!$C$6:$M$6)+SUMPRODUCT('Fantastical Mundane |COST'!$BG45:$BQ45,'Fantastical Mundane |RAW'!$C$12:$M$12)</f>
        <v>20</v>
      </c>
      <c r="J4" s="90">
        <f>SUMPRODUCT('Fantastical Mundane |COST'!$C46:$M46,'Fantastical Mundane |PARTS'!$C$6:$M$6)+SUMPRODUCT('Fantastical Mundane |COST'!$N46:$X46,'Fantastical Mundane |PARTS'!$C$12:$M$12)+SUMPRODUCT('Fantastical Mundane |COST'!$Z46:$AJ46,'Fantastical Mundane |REFINED'!$C$6:$M$6)+SUMPRODUCT('Fantastical Mundane |COST'!$AK46:$AU46,'Fantastical Mundane |REFINED'!$C$12:$M$12)+SUMPRODUCT('Fantastical Mundane |COST'!$AV46:$BF46,'Fantastical Mundane |RAW'!$C$6:$M$6)+SUMPRODUCT('Fantastical Mundane |COST'!$BG46:$BQ46,'Fantastical Mundane |RAW'!$C$12:$M$12)</f>
        <v>26</v>
      </c>
      <c r="K4" s="59">
        <f>SUMPRODUCT('Fantastical Mundane |COST'!$C47:$M47,'Fantastical Mundane |PARTS'!$C$6:$M$6)+SUMPRODUCT('Fantastical Mundane |COST'!$N47:$X47,'Fantastical Mundane |PARTS'!$C$12:$M$12)+SUMPRODUCT('Fantastical Mundane |COST'!$Z47:$AJ47,'Fantastical Mundane |REFINED'!$C$6:$M$6)+SUMPRODUCT('Fantastical Mundane |COST'!$AK47:$AU47,'Fantastical Mundane |REFINED'!$C$12:$M$12)+SUMPRODUCT('Fantastical Mundane |COST'!$AV47:$BF47,'Fantastical Mundane |RAW'!$C$6:$M$6)+SUMPRODUCT('Fantastical Mundane |COST'!$BG47:$BQ47,'Fantastical Mundane |RAW'!$C$12:$M$12)</f>
        <v>30</v>
      </c>
      <c r="L4" s="90">
        <f>SUMPRODUCT('Fantastical Mundane |COST'!$C48:$M48,'Fantastical Mundane |PARTS'!$C$6:$M$6)+SUMPRODUCT('Fantastical Mundane |COST'!$N48:$X48,'Fantastical Mundane |PARTS'!$C$12:$M$12)+SUMPRODUCT('Fantastical Mundane |COST'!$Z48:$AJ48,'Fantastical Mundane |REFINED'!$C$6:$M$6)+SUMPRODUCT('Fantastical Mundane |COST'!$AK48:$AU48,'Fantastical Mundane |REFINED'!$C$12:$M$12)+SUMPRODUCT('Fantastical Mundane |COST'!$AV48:$BF48,'Fantastical Mundane |RAW'!$C$6:$M$6)+SUMPRODUCT('Fantastical Mundane |COST'!$BG48:$BQ48,'Fantastical Mundane |RAW'!$C$12:$M$12)</f>
        <v>21</v>
      </c>
      <c r="M4" s="61">
        <f>SUMPRODUCT('Fantastical Mundane |COST'!$C49:$M49,'Fantastical Mundane |PARTS'!$C$6:$M$6)+SUMPRODUCT('Fantastical Mundane |COST'!$N49:$X49,'Fantastical Mundane |PARTS'!$C$12:$M$12)+SUMPRODUCT('Fantastical Mundane |COST'!$Z49:$AJ49,'Fantastical Mundane |REFINED'!$C$6:$M$6)+SUMPRODUCT('Fantastical Mundane |COST'!$AK49:$AU49,'Fantastical Mundane |REFINED'!$C$12:$M$12)+SUMPRODUCT('Fantastical Mundane |COST'!$AV49:$BF49,'Fantastical Mundane |RAW'!$C$6:$M$6)+SUMPRODUCT('Fantastical Mundane |COST'!$BG49:$BQ49,'Fantastical Mundane |RAW'!$C$12:$M$12)</f>
        <v>25</v>
      </c>
    </row>
    <row r="5" spans="1:13" ht="14.25" customHeight="1" x14ac:dyDescent="0.25">
      <c r="A5" s="171" t="s">
        <v>116</v>
      </c>
      <c r="B5" s="158"/>
      <c r="C5" s="59">
        <v>2</v>
      </c>
      <c r="D5" s="90">
        <v>2</v>
      </c>
      <c r="E5" s="59">
        <v>5</v>
      </c>
      <c r="F5" s="90">
        <v>3</v>
      </c>
      <c r="G5" s="59">
        <v>1</v>
      </c>
      <c r="H5" s="90">
        <v>1</v>
      </c>
      <c r="I5" s="59">
        <v>1</v>
      </c>
      <c r="J5" s="90">
        <v>2</v>
      </c>
      <c r="K5" s="59">
        <v>2</v>
      </c>
      <c r="L5" s="90">
        <v>2</v>
      </c>
      <c r="M5" s="61">
        <v>4</v>
      </c>
    </row>
    <row r="6" spans="1:13" ht="14.25" customHeight="1" x14ac:dyDescent="0.25">
      <c r="A6" s="172" t="s">
        <v>117</v>
      </c>
      <c r="B6" s="91">
        <v>1</v>
      </c>
      <c r="C6" s="59">
        <f>C5/B6+C4</f>
        <v>29</v>
      </c>
      <c r="D6" s="90">
        <f>D5/B6+D4</f>
        <v>29</v>
      </c>
      <c r="E6" s="59">
        <f>E5/B6+E4</f>
        <v>47</v>
      </c>
      <c r="F6" s="90">
        <f>F5/B6+F4</f>
        <v>25</v>
      </c>
      <c r="G6" s="59">
        <f>G5/B6+G4</f>
        <v>26</v>
      </c>
      <c r="H6" s="90">
        <f>H5/B6+H4</f>
        <v>43</v>
      </c>
      <c r="I6" s="59">
        <f>I5/B6+I4</f>
        <v>21</v>
      </c>
      <c r="J6" s="90">
        <f>J5/B6+J4</f>
        <v>28</v>
      </c>
      <c r="K6" s="59">
        <f>K5/B6+K4</f>
        <v>32</v>
      </c>
      <c r="L6" s="90">
        <f>L5/B6+L4</f>
        <v>23</v>
      </c>
      <c r="M6" s="61">
        <f>M5/B6+M4</f>
        <v>29</v>
      </c>
    </row>
    <row r="7" spans="1:13" ht="14.25" customHeight="1" x14ac:dyDescent="0.25">
      <c r="A7" s="160"/>
      <c r="B7" s="92">
        <v>10</v>
      </c>
      <c r="C7" s="59">
        <f>C5/B7+C4</f>
        <v>27.2</v>
      </c>
      <c r="D7" s="90">
        <f>D5/B7+D4</f>
        <v>27.2</v>
      </c>
      <c r="E7" s="59">
        <f>E5/B7+E4</f>
        <v>42.5</v>
      </c>
      <c r="F7" s="90">
        <f>F5/B7+F4</f>
        <v>22.3</v>
      </c>
      <c r="G7" s="59">
        <f>G5/B7+G4</f>
        <v>25.1</v>
      </c>
      <c r="H7" s="90">
        <f>H5/B7+H4</f>
        <v>42.1</v>
      </c>
      <c r="I7" s="59">
        <f>I5/B7+I4</f>
        <v>20.100000000000001</v>
      </c>
      <c r="J7" s="90">
        <f>J5/B7+J4</f>
        <v>26.2</v>
      </c>
      <c r="K7" s="59">
        <f>K5/B7+K4</f>
        <v>30.2</v>
      </c>
      <c r="L7" s="90">
        <f>L5/B7+L4</f>
        <v>21.2</v>
      </c>
      <c r="M7" s="61">
        <f>M5/B7+M4</f>
        <v>25.4</v>
      </c>
    </row>
    <row r="8" spans="1:13" ht="14.25" customHeight="1" x14ac:dyDescent="0.25">
      <c r="A8" s="161"/>
      <c r="B8" s="93">
        <v>100</v>
      </c>
      <c r="C8" s="65">
        <f>C5/B8+C4</f>
        <v>27.02</v>
      </c>
      <c r="D8" s="94">
        <f>D5/B8+D4</f>
        <v>27.02</v>
      </c>
      <c r="E8" s="65">
        <f>E5/B8+E4</f>
        <v>42.05</v>
      </c>
      <c r="F8" s="94">
        <f>F5/B8+F4</f>
        <v>22.03</v>
      </c>
      <c r="G8" s="65">
        <f>G5/B8+G4</f>
        <v>25.01</v>
      </c>
      <c r="H8" s="94">
        <f>H5/B8+H4</f>
        <v>42.01</v>
      </c>
      <c r="I8" s="65">
        <f>I5/B8+I4</f>
        <v>20.010000000000002</v>
      </c>
      <c r="J8" s="94">
        <f>J5/B8+J4</f>
        <v>26.02</v>
      </c>
      <c r="K8" s="65">
        <f>K5/B8+K4</f>
        <v>30.02</v>
      </c>
      <c r="L8" s="94">
        <f>L5/B8+L4</f>
        <v>21.02</v>
      </c>
      <c r="M8" s="67">
        <f>M5/B8+M4</f>
        <v>25.04</v>
      </c>
    </row>
    <row r="9" spans="1:13" ht="14.25" customHeight="1" x14ac:dyDescent="0.25">
      <c r="A9" s="86"/>
      <c r="B9" s="87"/>
      <c r="C9" s="88" t="s">
        <v>81</v>
      </c>
      <c r="D9" s="88" t="s">
        <v>87</v>
      </c>
      <c r="E9" s="88" t="s">
        <v>94</v>
      </c>
      <c r="F9" s="88" t="s">
        <v>96</v>
      </c>
      <c r="G9" s="88" t="s">
        <v>97</v>
      </c>
      <c r="H9" s="88" t="s">
        <v>99</v>
      </c>
      <c r="I9" s="88" t="s">
        <v>100</v>
      </c>
      <c r="J9" s="88" t="s">
        <v>102</v>
      </c>
      <c r="K9" s="88" t="s">
        <v>104</v>
      </c>
      <c r="L9" s="88" t="s">
        <v>106</v>
      </c>
      <c r="M9" s="89" t="s">
        <v>108</v>
      </c>
    </row>
    <row r="10" spans="1:13" ht="14.25" customHeight="1" x14ac:dyDescent="0.25">
      <c r="A10" s="170" t="s">
        <v>115</v>
      </c>
      <c r="B10" s="156"/>
      <c r="C10" s="59">
        <f>SUMPRODUCT('Fantastical Mundane |COST'!$C50:$M50,'Fantastical Mundane |PARTS'!$C$6:$M$6)+SUMPRODUCT('Fantastical Mundane |COST'!$N50:$X50,'Fantastical Mundane |PARTS'!$C$12:$M$12)+SUMPRODUCT('Fantastical Mundane |COST'!$Z50:$AJ50,'Fantastical Mundane |REFINED'!$C$6:$M$6)+SUMPRODUCT('Fantastical Mundane |COST'!$AK50:$AU50,'Fantastical Mundane |REFINED'!$C$12:$M$12)+SUMPRODUCT('Fantastical Mundane |COST'!$AV50:$BF50,'Fantastical Mundane |RAW'!$C$6:$M$6)+SUMPRODUCT('Fantastical Mundane |COST'!$BG50:$BQ50,'Fantastical Mundane |RAW'!$C$12:$M$12)</f>
        <v>33</v>
      </c>
      <c r="D10" s="90">
        <f>SUMPRODUCT('Fantastical Mundane |COST'!$C51:$M51,'Fantastical Mundane |PARTS'!$C$6:$M$6)+SUMPRODUCT('Fantastical Mundane |COST'!$N51:$X51,'Fantastical Mundane |PARTS'!$C$12:$M$12)+SUMPRODUCT('Fantastical Mundane |COST'!$Z51:$AJ51,'Fantastical Mundane |REFINED'!$C$6:$M$6)+SUMPRODUCT('Fantastical Mundane |COST'!$AK51:$AU51,'Fantastical Mundane |REFINED'!$C$12:$M$12)+SUMPRODUCT('Fantastical Mundane |COST'!$AV51:$BF51,'Fantastical Mundane |RAW'!$C$6:$M$6)+SUMPRODUCT('Fantastical Mundane |COST'!$BG51:$BQ51,'Fantastical Mundane |RAW'!$C$12:$M$12)</f>
        <v>25</v>
      </c>
      <c r="E10" s="59">
        <f>SUMPRODUCT('Fantastical Mundane |COST'!$C52:$M52,'Fantastical Mundane |PARTS'!$C$6:$M$6)+SUMPRODUCT('Fantastical Mundane |COST'!$N52:$X52,'Fantastical Mundane |PARTS'!$C$12:$M$12)+SUMPRODUCT('Fantastical Mundane |COST'!$Z52:$AJ52,'Fantastical Mundane |REFINED'!$C$6:$M$6)+SUMPRODUCT('Fantastical Mundane |COST'!$AK52:$AU52,'Fantastical Mundane |REFINED'!$C$12:$M$12)+SUMPRODUCT('Fantastical Mundane |COST'!$AV52:$BF52,'Fantastical Mundane |RAW'!$C$6:$M$6)+SUMPRODUCT('Fantastical Mundane |COST'!$BG52:$BQ52,'Fantastical Mundane |RAW'!$C$12:$M$12)</f>
        <v>26</v>
      </c>
      <c r="F10" s="90">
        <f>SUMPRODUCT('Fantastical Mundane |COST'!$C53:$M53,'Fantastical Mundane |PARTS'!$C$6:$M$6)+SUMPRODUCT('Fantastical Mundane |COST'!$N53:$X53,'Fantastical Mundane |PARTS'!$C$12:$M$12)+SUMPRODUCT('Fantastical Mundane |COST'!$Z53:$AJ53,'Fantastical Mundane |REFINED'!$C$6:$M$6)+SUMPRODUCT('Fantastical Mundane |COST'!$AK53:$AU53,'Fantastical Mundane |REFINED'!$C$12:$M$12)+SUMPRODUCT('Fantastical Mundane |COST'!$AV53:$BF53,'Fantastical Mundane |RAW'!$C$6:$M$6)+SUMPRODUCT('Fantastical Mundane |COST'!$BG53:$BQ53,'Fantastical Mundane |RAW'!$C$12:$M$12)</f>
        <v>46</v>
      </c>
      <c r="G10" s="59">
        <f>SUMPRODUCT('Fantastical Mundane |COST'!$C54:$M54,'Fantastical Mundane |PARTS'!$C$6:$M$6)+SUMPRODUCT('Fantastical Mundane |COST'!$N54:$X54,'Fantastical Mundane |PARTS'!$C$12:$M$12)+SUMPRODUCT('Fantastical Mundane |COST'!$Z54:$AJ54,'Fantastical Mundane |REFINED'!$C$6:$M$6)+SUMPRODUCT('Fantastical Mundane |COST'!$AK54:$AU54,'Fantastical Mundane |REFINED'!$C$12:$M$12)+SUMPRODUCT('Fantastical Mundane |COST'!$AV54:$BF54,'Fantastical Mundane |RAW'!$C$6:$M$6)+SUMPRODUCT('Fantastical Mundane |COST'!$BG54:$BQ54,'Fantastical Mundane |RAW'!$C$12:$M$12)</f>
        <v>8</v>
      </c>
      <c r="H10" s="90">
        <f>SUMPRODUCT('Fantastical Mundane |COST'!$C55:$M55,'Fantastical Mundane |PARTS'!$C$6:$M$6)+SUMPRODUCT('Fantastical Mundane |COST'!$N55:$X55,'Fantastical Mundane |PARTS'!$C$12:$M$12)+SUMPRODUCT('Fantastical Mundane |COST'!$Z55:$AJ55,'Fantastical Mundane |REFINED'!$C$6:$M$6)+SUMPRODUCT('Fantastical Mundane |COST'!$AK55:$AU55,'Fantastical Mundane |REFINED'!$C$12:$M$12)+SUMPRODUCT('Fantastical Mundane |COST'!$AV55:$BF55,'Fantastical Mundane |RAW'!$C$6:$M$6)+SUMPRODUCT('Fantastical Mundane |COST'!$BG55:$BQ55,'Fantastical Mundane |RAW'!$C$12:$M$12)</f>
        <v>26</v>
      </c>
      <c r="I10" s="59">
        <f>SUMPRODUCT('Fantastical Mundane |COST'!$C56:$M56,'Fantastical Mundane |PARTS'!$C$6:$M$6)+SUMPRODUCT('Fantastical Mundane |COST'!$N56:$X56,'Fantastical Mundane |PARTS'!$C$12:$M$12)+SUMPRODUCT('Fantastical Mundane |COST'!$Z56:$AJ56,'Fantastical Mundane |REFINED'!$C$6:$M$6)+SUMPRODUCT('Fantastical Mundane |COST'!$AK56:$AU56,'Fantastical Mundane |REFINED'!$C$12:$M$12)+SUMPRODUCT('Fantastical Mundane |COST'!$AV56:$BF56,'Fantastical Mundane |RAW'!$C$6:$M$6)+SUMPRODUCT('Fantastical Mundane |COST'!$BG56:$BQ56,'Fantastical Mundane |RAW'!$C$12:$M$12)</f>
        <v>31</v>
      </c>
      <c r="J10" s="90">
        <f>SUMPRODUCT('Fantastical Mundane |COST'!$C57:$M57,'Fantastical Mundane |PARTS'!$C$6:$M$6)+SUMPRODUCT('Fantastical Mundane |COST'!$N57:$X57,'Fantastical Mundane |PARTS'!$C$12:$M$12)+SUMPRODUCT('Fantastical Mundane |COST'!$Z57:$AJ57,'Fantastical Mundane |REFINED'!$C$6:$M$6)+SUMPRODUCT('Fantastical Mundane |COST'!$AK57:$AU57,'Fantastical Mundane |REFINED'!$C$12:$M$12)+SUMPRODUCT('Fantastical Mundane |COST'!$AV57:$BF57,'Fantastical Mundane |RAW'!$C$6:$M$6)+SUMPRODUCT('Fantastical Mundane |COST'!$BG57:$BQ57,'Fantastical Mundane |RAW'!$C$12:$M$12)</f>
        <v>25</v>
      </c>
      <c r="K10" s="59">
        <f>SUMPRODUCT('Fantastical Mundane |COST'!$C58:$M58,'Fantastical Mundane |PARTS'!$C$6:$M$6)+SUMPRODUCT('Fantastical Mundane |COST'!$N58:$X58,'Fantastical Mundane |PARTS'!$C$12:$M$12)+SUMPRODUCT('Fantastical Mundane |COST'!$Z58:$AJ58,'Fantastical Mundane |REFINED'!$C$6:$M$6)+SUMPRODUCT('Fantastical Mundane |COST'!$AK58:$AU58,'Fantastical Mundane |REFINED'!$C$12:$M$12)+SUMPRODUCT('Fantastical Mundane |COST'!$AV58:$BF58,'Fantastical Mundane |RAW'!$C$6:$M$6)+SUMPRODUCT('Fantastical Mundane |COST'!$BG58:$BQ58,'Fantastical Mundane |RAW'!$C$12:$M$12)</f>
        <v>30</v>
      </c>
      <c r="L10" s="90">
        <f>SUMPRODUCT('Fantastical Mundane |COST'!$C59:$M59,'Fantastical Mundane |PARTS'!$C$6:$M$6)+SUMPRODUCT('Fantastical Mundane |COST'!$N59:$X59,'Fantastical Mundane |PARTS'!$C$12:$M$12)+SUMPRODUCT('Fantastical Mundane |COST'!$Z59:$AJ59,'Fantastical Mundane |REFINED'!$C$6:$M$6)+SUMPRODUCT('Fantastical Mundane |COST'!$AK59:$AU59,'Fantastical Mundane |REFINED'!$C$12:$M$12)+SUMPRODUCT('Fantastical Mundane |COST'!$AV59:$BF59,'Fantastical Mundane |RAW'!$C$6:$M$6)+SUMPRODUCT('Fantastical Mundane |COST'!$BG59:$BQ59,'Fantastical Mundane |RAW'!$C$12:$M$12)</f>
        <v>18</v>
      </c>
      <c r="M10" s="61">
        <f>SUMPRODUCT('Fantastical Mundane |COST'!$C60:$M60,'Fantastical Mundane |PARTS'!$C$6:$M$6)+SUMPRODUCT('Fantastical Mundane |COST'!$N60:$X60,'Fantastical Mundane |PARTS'!$C$12:$M$12)+SUMPRODUCT('Fantastical Mundane |COST'!$Z60:$AJ60,'Fantastical Mundane |REFINED'!$C$6:$M$6)+SUMPRODUCT('Fantastical Mundane |COST'!$AK60:$AU60,'Fantastical Mundane |REFINED'!$C$12:$M$12)+SUMPRODUCT('Fantastical Mundane |COST'!$AV60:$BF60,'Fantastical Mundane |RAW'!$C$6:$M$6)+SUMPRODUCT('Fantastical Mundane |COST'!$BG60:$BQ60,'Fantastical Mundane |RAW'!$C$12:$M$12)</f>
        <v>11</v>
      </c>
    </row>
    <row r="11" spans="1:13" ht="14.25" customHeight="1" x14ac:dyDescent="0.25">
      <c r="A11" s="171" t="s">
        <v>116</v>
      </c>
      <c r="B11" s="158"/>
      <c r="C11" s="59">
        <v>2</v>
      </c>
      <c r="D11" s="90">
        <v>3</v>
      </c>
      <c r="E11" s="59">
        <v>2</v>
      </c>
      <c r="F11" s="90">
        <v>5</v>
      </c>
      <c r="G11" s="59">
        <v>3</v>
      </c>
      <c r="H11" s="90">
        <v>5</v>
      </c>
      <c r="I11" s="59">
        <v>1</v>
      </c>
      <c r="J11" s="90">
        <v>2</v>
      </c>
      <c r="K11" s="59">
        <v>2</v>
      </c>
      <c r="L11" s="90">
        <v>1</v>
      </c>
      <c r="M11" s="61">
        <v>5</v>
      </c>
    </row>
    <row r="12" spans="1:13" ht="14.25" customHeight="1" x14ac:dyDescent="0.25">
      <c r="A12" s="172" t="s">
        <v>117</v>
      </c>
      <c r="B12" s="91">
        <v>1</v>
      </c>
      <c r="C12" s="59">
        <f>C11/B12+C10</f>
        <v>35</v>
      </c>
      <c r="D12" s="90">
        <f>D11/B12+D10</f>
        <v>28</v>
      </c>
      <c r="E12" s="59">
        <f>E11/B12+E10</f>
        <v>28</v>
      </c>
      <c r="F12" s="90">
        <f>F11/B12+F10</f>
        <v>51</v>
      </c>
      <c r="G12" s="59">
        <f>G11/B12+G10</f>
        <v>11</v>
      </c>
      <c r="H12" s="90">
        <f>H11/B12+H10</f>
        <v>31</v>
      </c>
      <c r="I12" s="59">
        <f>I11/B12+I10</f>
        <v>32</v>
      </c>
      <c r="J12" s="90">
        <f>J11/B12+J10</f>
        <v>27</v>
      </c>
      <c r="K12" s="59">
        <f>K11/B12+K10</f>
        <v>32</v>
      </c>
      <c r="L12" s="90">
        <f>L11/B12+L10</f>
        <v>19</v>
      </c>
      <c r="M12" s="61">
        <f>M11/B12+M10</f>
        <v>16</v>
      </c>
    </row>
    <row r="13" spans="1:13" ht="14.25" customHeight="1" x14ac:dyDescent="0.25">
      <c r="A13" s="160"/>
      <c r="B13" s="92">
        <v>10</v>
      </c>
      <c r="C13" s="59">
        <f>C11/B13+C10</f>
        <v>33.200000000000003</v>
      </c>
      <c r="D13" s="90">
        <f>D11/B13+D10</f>
        <v>25.3</v>
      </c>
      <c r="E13" s="59">
        <f>E11/B13+E10</f>
        <v>26.2</v>
      </c>
      <c r="F13" s="90">
        <f>F11/B13+F10</f>
        <v>46.5</v>
      </c>
      <c r="G13" s="59">
        <f>G11/B13+G10</f>
        <v>8.3000000000000007</v>
      </c>
      <c r="H13" s="90">
        <f>H11/B13+H10</f>
        <v>26.5</v>
      </c>
      <c r="I13" s="59">
        <f>I11/B13+I10</f>
        <v>31.1</v>
      </c>
      <c r="J13" s="90">
        <f>J11/B13+J10</f>
        <v>25.2</v>
      </c>
      <c r="K13" s="59">
        <f>K11/B13+K10</f>
        <v>30.2</v>
      </c>
      <c r="L13" s="90">
        <f>L11/B13+L10</f>
        <v>18.100000000000001</v>
      </c>
      <c r="M13" s="61">
        <f>M11/B13+M10</f>
        <v>11.5</v>
      </c>
    </row>
    <row r="14" spans="1:13" ht="14.25" customHeight="1" x14ac:dyDescent="0.25">
      <c r="A14" s="161"/>
      <c r="B14" s="93">
        <v>100</v>
      </c>
      <c r="C14" s="65">
        <f>C11/B14+C10</f>
        <v>33.020000000000003</v>
      </c>
      <c r="D14" s="94">
        <f>D11/B14+D10</f>
        <v>25.03</v>
      </c>
      <c r="E14" s="65">
        <f>E11/B14+E10</f>
        <v>26.02</v>
      </c>
      <c r="F14" s="94">
        <f>F11/B14+F10</f>
        <v>46.05</v>
      </c>
      <c r="G14" s="65">
        <f>G11/B14+G10</f>
        <v>8.0299999999999994</v>
      </c>
      <c r="H14" s="94">
        <f>H11/B14+H10</f>
        <v>26.05</v>
      </c>
      <c r="I14" s="65">
        <f>I11/B14+I10</f>
        <v>31.01</v>
      </c>
      <c r="J14" s="94">
        <f>J11/B14+J10</f>
        <v>25.02</v>
      </c>
      <c r="K14" s="65">
        <f>K11/B14+K10</f>
        <v>30.02</v>
      </c>
      <c r="L14" s="94">
        <f>L11/B14+L10</f>
        <v>18.010000000000002</v>
      </c>
      <c r="M14" s="67">
        <f>M11/B14+M10</f>
        <v>11.05</v>
      </c>
    </row>
    <row r="15" spans="1:13" ht="14.25" customHeight="1" x14ac:dyDescent="0.25">
      <c r="A15" s="86"/>
      <c r="B15" s="87"/>
      <c r="C15" s="88" t="s">
        <v>101</v>
      </c>
      <c r="D15" s="88" t="s">
        <v>98</v>
      </c>
      <c r="E15" s="88" t="s">
        <v>109</v>
      </c>
      <c r="F15" s="88" t="s">
        <v>110</v>
      </c>
      <c r="G15" s="88" t="s">
        <v>111</v>
      </c>
      <c r="H15" s="88" t="s">
        <v>112</v>
      </c>
      <c r="I15" s="88" t="s">
        <v>113</v>
      </c>
      <c r="J15" s="88" t="s">
        <v>86</v>
      </c>
      <c r="K15" s="88" t="s">
        <v>86</v>
      </c>
      <c r="L15" s="88" t="s">
        <v>86</v>
      </c>
      <c r="M15" s="89" t="s">
        <v>86</v>
      </c>
    </row>
    <row r="16" spans="1:13" ht="14.25" customHeight="1" x14ac:dyDescent="0.25">
      <c r="A16" s="170" t="s">
        <v>115</v>
      </c>
      <c r="B16" s="156"/>
      <c r="C16" s="59">
        <f>SUMPRODUCT('Fantastical Mundane |COST'!$C61:$M61,'Fantastical Mundane |PARTS'!$C$6:$M$6)+SUMPRODUCT('Fantastical Mundane |COST'!$N61:$X61,'Fantastical Mundane |PARTS'!$C$12:$M$12)+SUMPRODUCT('Fantastical Mundane |COST'!$Z61:$AJ61,'Fantastical Mundane |REFINED'!$C$6:$M$6)+SUMPRODUCT('Fantastical Mundane |COST'!$AK61:$AU61,'Fantastical Mundane |REFINED'!$C$12:$M$12)+SUMPRODUCT('Fantastical Mundane |COST'!$AV61:$BF61,'Fantastical Mundane |RAW'!$C$6:$M$6)+SUMPRODUCT('Fantastical Mundane |COST'!$BG61:$BQ61,'Fantastical Mundane |RAW'!$C$12:$M$12)</f>
        <v>10</v>
      </c>
      <c r="D16" s="90">
        <f>SUMPRODUCT('Fantastical Mundane |COST'!$C62:$M62,'Fantastical Mundane |PARTS'!$C$6:$M$6)+SUMPRODUCT('Fantastical Mundane |COST'!$N62:$X62,'Fantastical Mundane |PARTS'!$C$12:$M$12)+SUMPRODUCT('Fantastical Mundane |COST'!$Z62:$AJ62,'Fantastical Mundane |REFINED'!$C$6:$M$6)+SUMPRODUCT('Fantastical Mundane |COST'!$AK62:$AU62,'Fantastical Mundane |REFINED'!$C$12:$M$12)+SUMPRODUCT('Fantastical Mundane |COST'!$AV62:$BF62,'Fantastical Mundane |RAW'!$C$6:$M$6)+SUMPRODUCT('Fantastical Mundane |COST'!$BG62:$BQ62,'Fantastical Mundane |RAW'!$C$12:$M$12)</f>
        <v>18</v>
      </c>
      <c r="E16" s="59">
        <f>SUMPRODUCT('Fantastical Mundane |COST'!$C63:$M63,'Fantastical Mundane |PARTS'!$C$6:$M$6)+SUMPRODUCT('Fantastical Mundane |COST'!$N63:$X63,'Fantastical Mundane |PARTS'!$C$12:$M$12)+SUMPRODUCT('Fantastical Mundane |COST'!$Z63:$AJ63,'Fantastical Mundane |REFINED'!$C$6:$M$6)+SUMPRODUCT('Fantastical Mundane |COST'!$AK63:$AU63,'Fantastical Mundane |REFINED'!$C$12:$M$12)+SUMPRODUCT('Fantastical Mundane |COST'!$AV63:$BF63,'Fantastical Mundane |RAW'!$C$6:$M$6)+SUMPRODUCT('Fantastical Mundane |COST'!$BG63:$BQ63,'Fantastical Mundane |RAW'!$C$12:$M$12)</f>
        <v>27</v>
      </c>
      <c r="F16" s="90">
        <f>SUMPRODUCT('Fantastical Mundane |COST'!$C64:$M64,'Fantastical Mundane |PARTS'!$C$6:$M$6)+SUMPRODUCT('Fantastical Mundane |COST'!$N64:$X64,'Fantastical Mundane |PARTS'!$C$12:$M$12)+SUMPRODUCT('Fantastical Mundane |COST'!$Z64:$AJ64,'Fantastical Mundane |REFINED'!$C$6:$M$6)+SUMPRODUCT('Fantastical Mundane |COST'!$AK64:$AU64,'Fantastical Mundane |REFINED'!$C$12:$M$12)+SUMPRODUCT('Fantastical Mundane |COST'!$AV64:$BF64,'Fantastical Mundane |RAW'!$C$6:$M$6)+SUMPRODUCT('Fantastical Mundane |COST'!$BG64:$BQ64,'Fantastical Mundane |RAW'!$C$12:$M$12)</f>
        <v>13</v>
      </c>
      <c r="G16" s="59">
        <f>SUMPRODUCT('Fantastical Mundane |COST'!$C65:$M65,'Fantastical Mundane |PARTS'!$C$6:$M$6)+SUMPRODUCT('Fantastical Mundane |COST'!$N65:$X65,'Fantastical Mundane |PARTS'!$C$12:$M$12)+SUMPRODUCT('Fantastical Mundane |COST'!$Z65:$AJ65,'Fantastical Mundane |REFINED'!$C$6:$M$6)+SUMPRODUCT('Fantastical Mundane |COST'!$AK65:$AU65,'Fantastical Mundane |REFINED'!$C$12:$M$12)+SUMPRODUCT('Fantastical Mundane |COST'!$AV65:$BF65,'Fantastical Mundane |RAW'!$C$6:$M$6)+SUMPRODUCT('Fantastical Mundane |COST'!$BG65:$BQ65,'Fantastical Mundane |RAW'!$C$12:$M$12)</f>
        <v>19</v>
      </c>
      <c r="H16" s="90">
        <f>SUMPRODUCT('Fantastical Mundane |COST'!$C66:$M66,'Fantastical Mundane |PARTS'!$C$6:$M$6)+SUMPRODUCT('Fantastical Mundane |COST'!$N66:$X66,'Fantastical Mundane |PARTS'!$C$12:$M$12)+SUMPRODUCT('Fantastical Mundane |COST'!$Z66:$AJ66,'Fantastical Mundane |REFINED'!$C$6:$M$6)+SUMPRODUCT('Fantastical Mundane |COST'!$AK66:$AU66,'Fantastical Mundane |REFINED'!$C$12:$M$12)+SUMPRODUCT('Fantastical Mundane |COST'!$AV66:$BF66,'Fantastical Mundane |RAW'!$C$6:$M$6)+SUMPRODUCT('Fantastical Mundane |COST'!$BG66:$BQ66,'Fantastical Mundane |RAW'!$C$12:$M$12)</f>
        <v>53</v>
      </c>
      <c r="I16" s="59">
        <f>SUMPRODUCT('Fantastical Mundane |COST'!$C67:$M67,'Fantastical Mundane |PARTS'!$C$6:$M$6)+SUMPRODUCT('Fantastical Mundane |COST'!$N67:$X67,'Fantastical Mundane |PARTS'!$C$12:$M$12)+SUMPRODUCT('Fantastical Mundane |COST'!$Z67:$AJ67,'Fantastical Mundane |REFINED'!$C$6:$M$6)+SUMPRODUCT('Fantastical Mundane |COST'!$AK67:$AU67,'Fantastical Mundane |REFINED'!$C$12:$M$12)+SUMPRODUCT('Fantastical Mundane |COST'!$AV67:$BF67,'Fantastical Mundane |RAW'!$C$6:$M$6)+SUMPRODUCT('Fantastical Mundane |COST'!$BG67:$BQ67,'Fantastical Mundane |RAW'!$C$12:$M$12)</f>
        <v>46</v>
      </c>
      <c r="J16" s="90">
        <f>SUMPRODUCT('Fantastical Mundane |COST'!$C68:$M68,'Fantastical Mundane |PARTS'!$C$6:$M$6)+SUMPRODUCT('Fantastical Mundane |COST'!$N68:$X68,'Fantastical Mundane |PARTS'!$C$12:$M$12)+SUMPRODUCT('Fantastical Mundane |COST'!$Z68:$AJ68,'Fantastical Mundane |REFINED'!$C$6:$M$6)+SUMPRODUCT('Fantastical Mundane |COST'!$AK68:$AU68,'Fantastical Mundane |REFINED'!$C$12:$M$12)+SUMPRODUCT('Fantastical Mundane |COST'!$AV68:$BF68,'Fantastical Mundane |RAW'!$C$6:$M$6)+SUMPRODUCT('Fantastical Mundane |COST'!$BG68:$BQ68,'Fantastical Mundane |RAW'!$C$12:$M$12)</f>
        <v>0</v>
      </c>
      <c r="K16" s="59">
        <f>SUMPRODUCT('Fantastical Mundane |COST'!$C69:$M69,'Fantastical Mundane |PARTS'!$C$6:$M$6)+SUMPRODUCT('Fantastical Mundane |COST'!$N69:$X69,'Fantastical Mundane |PARTS'!$C$12:$M$12)+SUMPRODUCT('Fantastical Mundane |COST'!$Z69:$AJ69,'Fantastical Mundane |REFINED'!$C$6:$M$6)+SUMPRODUCT('Fantastical Mundane |COST'!$AK69:$AU69,'Fantastical Mundane |REFINED'!$C$12:$M$12)+SUMPRODUCT('Fantastical Mundane |COST'!$AV69:$BF69,'Fantastical Mundane |RAW'!$C$6:$M$6)+SUMPRODUCT('Fantastical Mundane |COST'!$BG69:$BQ69,'Fantastical Mundane |RAW'!$C$12:$M$12)</f>
        <v>0</v>
      </c>
      <c r="L16" s="90">
        <f>SUMPRODUCT('Fantastical Mundane |COST'!$C70:$M70,'Fantastical Mundane |PARTS'!$C$6:$M$6)+SUMPRODUCT('Fantastical Mundane |COST'!$N70:$X70,'Fantastical Mundane |PARTS'!$C$12:$M$12)+SUMPRODUCT('Fantastical Mundane |COST'!$Z70:$AJ70,'Fantastical Mundane |REFINED'!$C$6:$M$6)+SUMPRODUCT('Fantastical Mundane |COST'!$AK70:$AU70,'Fantastical Mundane |REFINED'!$C$12:$M$12)+SUMPRODUCT('Fantastical Mundane |COST'!$AV70:$BF70,'Fantastical Mundane |RAW'!$C$6:$M$6)+SUMPRODUCT('Fantastical Mundane |COST'!$BG70:$BQ70,'Fantastical Mundane |RAW'!$C$12:$M$12)</f>
        <v>0</v>
      </c>
      <c r="M16" s="61">
        <f>SUMPRODUCT('Fantastical Mundane |COST'!$C71:$M71,'Fantastical Mundane |PARTS'!$C$6:$M$6)+SUMPRODUCT('Fantastical Mundane |COST'!$N71:$X71,'Fantastical Mundane |PARTS'!$C$12:$M$12)+SUMPRODUCT('Fantastical Mundane |COST'!$Z71:$AJ71,'Fantastical Mundane |REFINED'!$C$6:$M$6)+SUMPRODUCT('Fantastical Mundane |COST'!$AK71:$AU71,'Fantastical Mundane |REFINED'!$C$12:$M$12)+SUMPRODUCT('Fantastical Mundane |COST'!$AV71:$BF71,'Fantastical Mundane |RAW'!$C$6:$M$6)+SUMPRODUCT('Fantastical Mundane |COST'!$BG71:$BQ71,'Fantastical Mundane |RAW'!$C$12:$M$12)</f>
        <v>0</v>
      </c>
    </row>
    <row r="17" spans="1:13" ht="14.25" customHeight="1" x14ac:dyDescent="0.25">
      <c r="A17" s="171" t="s">
        <v>116</v>
      </c>
      <c r="B17" s="158"/>
      <c r="C17" s="59">
        <v>4</v>
      </c>
      <c r="D17" s="90">
        <v>4</v>
      </c>
      <c r="E17" s="59">
        <v>5</v>
      </c>
      <c r="F17" s="90">
        <v>2</v>
      </c>
      <c r="G17" s="59">
        <v>1</v>
      </c>
      <c r="H17" s="90">
        <v>5</v>
      </c>
      <c r="I17" s="59">
        <v>4</v>
      </c>
      <c r="J17" s="90">
        <v>0</v>
      </c>
      <c r="K17" s="59">
        <v>0</v>
      </c>
      <c r="L17" s="90">
        <v>0</v>
      </c>
      <c r="M17" s="61">
        <v>0</v>
      </c>
    </row>
    <row r="18" spans="1:13" ht="14.25" customHeight="1" x14ac:dyDescent="0.25">
      <c r="A18" s="172" t="s">
        <v>117</v>
      </c>
      <c r="B18" s="91">
        <v>1</v>
      </c>
      <c r="C18" s="59">
        <f>C17/B18+C16</f>
        <v>14</v>
      </c>
      <c r="D18" s="90">
        <f>D17/B18+D16</f>
        <v>22</v>
      </c>
      <c r="E18" s="59">
        <f>E17/B18+E16</f>
        <v>32</v>
      </c>
      <c r="F18" s="90">
        <f>F17/B18+F16</f>
        <v>15</v>
      </c>
      <c r="G18" s="59">
        <f>G17/B18+G16</f>
        <v>20</v>
      </c>
      <c r="H18" s="90">
        <f>H17/B18+H16</f>
        <v>58</v>
      </c>
      <c r="I18" s="59">
        <f>I17/B18+I16</f>
        <v>50</v>
      </c>
      <c r="J18" s="90">
        <f>J17/B18+J16</f>
        <v>0</v>
      </c>
      <c r="K18" s="59">
        <f>K17/B18+K16</f>
        <v>0</v>
      </c>
      <c r="L18" s="90">
        <f>L17/B18+L16</f>
        <v>0</v>
      </c>
      <c r="M18" s="61">
        <f>M17/B18+M16</f>
        <v>0</v>
      </c>
    </row>
    <row r="19" spans="1:13" ht="14.25" customHeight="1" x14ac:dyDescent="0.25">
      <c r="A19" s="160"/>
      <c r="B19" s="92">
        <v>10</v>
      </c>
      <c r="C19" s="59">
        <f>C17/B19+C16</f>
        <v>10.4</v>
      </c>
      <c r="D19" s="90">
        <f>D17/B19+D16</f>
        <v>18.399999999999999</v>
      </c>
      <c r="E19" s="59">
        <f>E17/B19+E16</f>
        <v>27.5</v>
      </c>
      <c r="F19" s="90">
        <f>F17/B19+F16</f>
        <v>13.2</v>
      </c>
      <c r="G19" s="59">
        <f>G17/B19+G16</f>
        <v>19.100000000000001</v>
      </c>
      <c r="H19" s="90">
        <f>H17/B19+H16</f>
        <v>53.5</v>
      </c>
      <c r="I19" s="59">
        <f>I17/B19+I16</f>
        <v>46.4</v>
      </c>
      <c r="J19" s="90">
        <f>J17/B19+J16</f>
        <v>0</v>
      </c>
      <c r="K19" s="59">
        <f>K17/B19+K16</f>
        <v>0</v>
      </c>
      <c r="L19" s="90">
        <f>L17/B19+L16</f>
        <v>0</v>
      </c>
      <c r="M19" s="61">
        <f>M17/B19+M16</f>
        <v>0</v>
      </c>
    </row>
    <row r="20" spans="1:13" ht="14.25" customHeight="1" x14ac:dyDescent="0.25">
      <c r="A20" s="161"/>
      <c r="B20" s="93">
        <v>100</v>
      </c>
      <c r="C20" s="65">
        <f>C17/B20+C16</f>
        <v>10.039999999999999</v>
      </c>
      <c r="D20" s="94">
        <f>D17/B20+D16</f>
        <v>18.04</v>
      </c>
      <c r="E20" s="65">
        <f>E17/B20+E16</f>
        <v>27.05</v>
      </c>
      <c r="F20" s="94">
        <f>F17/B20+F16</f>
        <v>13.02</v>
      </c>
      <c r="G20" s="65">
        <f>G17/B20+G16</f>
        <v>19.010000000000002</v>
      </c>
      <c r="H20" s="94">
        <f>H17/B20+H16</f>
        <v>53.05</v>
      </c>
      <c r="I20" s="65">
        <f>I17/B20+I16</f>
        <v>46.04</v>
      </c>
      <c r="J20" s="94">
        <f>J17/B20+J16</f>
        <v>0</v>
      </c>
      <c r="K20" s="65">
        <f>K17/B20+K16</f>
        <v>0</v>
      </c>
      <c r="L20" s="94">
        <f>L17/B20+L16</f>
        <v>0</v>
      </c>
      <c r="M20" s="67">
        <f>M17/B20+M16</f>
        <v>0</v>
      </c>
    </row>
    <row r="21" spans="1:13" ht="14.25" customHeight="1" x14ac:dyDescent="0.25"/>
    <row r="22" spans="1:13" ht="14.25" customHeight="1" x14ac:dyDescent="0.25"/>
    <row r="23" spans="1:13" ht="14.25" customHeight="1" x14ac:dyDescent="0.25"/>
    <row r="24" spans="1:13" ht="14.25" customHeight="1" x14ac:dyDescent="0.25"/>
    <row r="25" spans="1:13" ht="14.25" customHeight="1" x14ac:dyDescent="0.25"/>
    <row r="26" spans="1:13" ht="14.25" customHeight="1" x14ac:dyDescent="0.25"/>
    <row r="27" spans="1:13" ht="14.25" customHeight="1" x14ac:dyDescent="0.25"/>
    <row r="28" spans="1:13" ht="14.25" customHeight="1" x14ac:dyDescent="0.25"/>
    <row r="29" spans="1:13" ht="14.25" customHeight="1" x14ac:dyDescent="0.25"/>
    <row r="30" spans="1:13" ht="14.25" customHeight="1" x14ac:dyDescent="0.25"/>
    <row r="31" spans="1:13" ht="14.25" customHeight="1" x14ac:dyDescent="0.25"/>
    <row r="32" spans="1: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0">
    <mergeCell ref="A16:B16"/>
    <mergeCell ref="A17:B17"/>
    <mergeCell ref="A18:A20"/>
    <mergeCell ref="A2:M2"/>
    <mergeCell ref="A4:B4"/>
    <mergeCell ref="A5:B5"/>
    <mergeCell ref="A6:A8"/>
    <mergeCell ref="A10:B10"/>
    <mergeCell ref="A11:B11"/>
    <mergeCell ref="A12:A14"/>
  </mergeCells>
  <conditionalFormatting sqref="C3:C8">
    <cfRule type="expression" dxfId="104" priority="2">
      <formula>IF(OR($C$3="TBD", $C$3=""), TRUE, FALSE)</formula>
    </cfRule>
  </conditionalFormatting>
  <conditionalFormatting sqref="C9:C14">
    <cfRule type="expression" dxfId="103" priority="12">
      <formula>IF(OR($C$9="TBD", $C$9=""), TRUE, FALSE)</formula>
    </cfRule>
  </conditionalFormatting>
  <conditionalFormatting sqref="C15:C20">
    <cfRule type="expression" dxfId="102" priority="23">
      <formula>IF(OR($C$15="TBD", $C$15=""), TRUE, FALSE)</formula>
    </cfRule>
  </conditionalFormatting>
  <conditionalFormatting sqref="D3:D8">
    <cfRule type="expression" dxfId="101" priority="3">
      <formula>IF(OR($D$3="TBD", $D$3=""), TRUE, FALSE)</formula>
    </cfRule>
  </conditionalFormatting>
  <conditionalFormatting sqref="D9:D14">
    <cfRule type="expression" dxfId="100" priority="13">
      <formula>IF(OR($D$9="TBD", $D$9=""), TRUE, FALSE)</formula>
    </cfRule>
  </conditionalFormatting>
  <conditionalFormatting sqref="D15:D20">
    <cfRule type="expression" dxfId="99" priority="24">
      <formula>IF(OR($D$15="TBD", $D$15=""), TRUE, FALSE)</formula>
    </cfRule>
  </conditionalFormatting>
  <conditionalFormatting sqref="E3:E8">
    <cfRule type="expression" dxfId="98" priority="1">
      <formula>IF(OR($E$3="TBD", $E$3=""), TRUE, FALSE)</formula>
    </cfRule>
  </conditionalFormatting>
  <conditionalFormatting sqref="E9:E14">
    <cfRule type="expression" dxfId="97" priority="14">
      <formula>IF(OR($E$9="TBD", $E$9=""), TRUE, FALSE)</formula>
    </cfRule>
  </conditionalFormatting>
  <conditionalFormatting sqref="E15:E20">
    <cfRule type="expression" dxfId="96" priority="25">
      <formula>IF(OR($E$15="TBD", $E$15=""), TRUE, FALSE)</formula>
    </cfRule>
  </conditionalFormatting>
  <conditionalFormatting sqref="F3:F8">
    <cfRule type="expression" dxfId="95" priority="4">
      <formula>IF(OR($F$3="TBD", $F$3=""), TRUE, FALSE)</formula>
    </cfRule>
  </conditionalFormatting>
  <conditionalFormatting sqref="F9:F14">
    <cfRule type="expression" dxfId="94" priority="15">
      <formula>IF(OR($F$9="TBD", $F$9=""), TRUE, FALSE)</formula>
    </cfRule>
  </conditionalFormatting>
  <conditionalFormatting sqref="F15:F20">
    <cfRule type="expression" dxfId="93" priority="26">
      <formula>IF(OR($F$15="TBD", $F$15=""), TRUE, FALSE)</formula>
    </cfRule>
  </conditionalFormatting>
  <conditionalFormatting sqref="G3:G8">
    <cfRule type="expression" dxfId="92" priority="5">
      <formula>IF(OR($G$3="TBD", $G$3=""), TRUE, FALSE)</formula>
    </cfRule>
  </conditionalFormatting>
  <conditionalFormatting sqref="G9:G14">
    <cfRule type="expression" dxfId="91" priority="16">
      <formula>IF(OR($G$9="TBD", $G$9=""), TRUE, FALSE)</formula>
    </cfRule>
  </conditionalFormatting>
  <conditionalFormatting sqref="G15:G20">
    <cfRule type="expression" dxfId="90" priority="27">
      <formula>IF(OR($G$15="TBD", $G$15=""), TRUE, FALSE)</formula>
    </cfRule>
  </conditionalFormatting>
  <conditionalFormatting sqref="H3:H8">
    <cfRule type="expression" dxfId="89" priority="6">
      <formula>IF(OR($H$3="TBD", $H$3=""), TRUE, FALSE)</formula>
    </cfRule>
  </conditionalFormatting>
  <conditionalFormatting sqref="H9:H14">
    <cfRule type="expression" dxfId="88" priority="17">
      <formula>IF(OR($H$9="TBD", $H$9=""), TRUE, FALSE)</formula>
    </cfRule>
  </conditionalFormatting>
  <conditionalFormatting sqref="H15:H20">
    <cfRule type="expression" dxfId="87" priority="28">
      <formula>IF(OR($H$15="TBD", $H$15=""), TRUE, FALSE)</formula>
    </cfRule>
  </conditionalFormatting>
  <conditionalFormatting sqref="I3:I8">
    <cfRule type="expression" dxfId="86" priority="7">
      <formula>IF(OR($I$3="TBD", $I$3=""), TRUE, FALSE)</formula>
    </cfRule>
  </conditionalFormatting>
  <conditionalFormatting sqref="I9:I14">
    <cfRule type="expression" dxfId="85" priority="18">
      <formula>IF(OR($I$9="TBD", $I$9=""), TRUE, FALSE)</formula>
    </cfRule>
  </conditionalFormatting>
  <conditionalFormatting sqref="I15:I20">
    <cfRule type="expression" dxfId="84" priority="29">
      <formula>IF(OR($I$15="TBD", $I$15=""), TRUE, FALSE)</formula>
    </cfRule>
  </conditionalFormatting>
  <conditionalFormatting sqref="J3:J8">
    <cfRule type="expression" dxfId="83" priority="8">
      <formula>IF(OR($J$3="TBD", $J$3=""), TRUE, FALSE)</formula>
    </cfRule>
  </conditionalFormatting>
  <conditionalFormatting sqref="J9:J14">
    <cfRule type="expression" dxfId="82" priority="19">
      <formula>IF(OR($J$9="TBD", $J$9=""), TRUE, FALSE)</formula>
    </cfRule>
  </conditionalFormatting>
  <conditionalFormatting sqref="J15:J20">
    <cfRule type="expression" dxfId="81" priority="30">
      <formula>IF(OR($J$15="TBD", $J$15=""), TRUE, FALSE)</formula>
    </cfRule>
  </conditionalFormatting>
  <conditionalFormatting sqref="K3:K8">
    <cfRule type="expression" dxfId="80" priority="9">
      <formula>IF(OR($K$3="TBD", $K$3=""), TRUE, FALSE)</formula>
    </cfRule>
  </conditionalFormatting>
  <conditionalFormatting sqref="K9:K14">
    <cfRule type="expression" dxfId="79" priority="20">
      <formula>IF(OR($K$9="TBD", $K$9=""), TRUE, FALSE)</formula>
    </cfRule>
  </conditionalFormatting>
  <conditionalFormatting sqref="K15:K20">
    <cfRule type="expression" dxfId="78" priority="31">
      <formula>IF(OR($K$15="TBD", $K$15=""), TRUE, FALSE)</formula>
    </cfRule>
  </conditionalFormatting>
  <conditionalFormatting sqref="L3:L8">
    <cfRule type="expression" dxfId="77" priority="10">
      <formula>IF(OR($L$3="TBD", $L$3=""), TRUE, FALSE)</formula>
    </cfRule>
  </conditionalFormatting>
  <conditionalFormatting sqref="L9:L14">
    <cfRule type="expression" dxfId="76" priority="21">
      <formula>IF(OR($L$9="TBD", $L$9=""), TRUE, FALSE)</formula>
    </cfRule>
  </conditionalFormatting>
  <conditionalFormatting sqref="L15:L20">
    <cfRule type="expression" dxfId="75" priority="32">
      <formula>IF(OR($L$15="TBD", $L$15=""), TRUE, FALSE)</formula>
    </cfRule>
  </conditionalFormatting>
  <conditionalFormatting sqref="M3:M8">
    <cfRule type="expression" dxfId="74" priority="11">
      <formula>IF(OR($M$3="TBD", $M$3=""), TRUE, FALSE)</formula>
    </cfRule>
  </conditionalFormatting>
  <conditionalFormatting sqref="M9:M14">
    <cfRule type="expression" dxfId="73" priority="22">
      <formula>IF(OR($M$9="TBD", $M$9=""), TRUE, FALSE)</formula>
    </cfRule>
  </conditionalFormatting>
  <conditionalFormatting sqref="M15:M20">
    <cfRule type="expression" dxfId="72" priority="33">
      <formula>IF(OR($M$15="TBD", $M$15=""), TRUE, 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BZ1000"/>
  <sheetViews>
    <sheetView workbookViewId="0"/>
  </sheetViews>
  <sheetFormatPr defaultColWidth="14.42578125" defaultRowHeight="15" customHeight="1" x14ac:dyDescent="0.25"/>
  <cols>
    <col min="1" max="1" width="2.7109375" customWidth="1"/>
    <col min="2" max="2" width="18.28515625" customWidth="1"/>
    <col min="3" max="78" width="2.7109375" customWidth="1"/>
  </cols>
  <sheetData>
    <row r="1" spans="2:78" ht="14.25" customHeight="1" x14ac:dyDescent="0.25">
      <c r="B1" s="95"/>
      <c r="AA1" s="95"/>
    </row>
    <row r="2" spans="2:78" ht="15" customHeight="1" x14ac:dyDescent="0.25">
      <c r="B2" s="193" t="s">
        <v>124</v>
      </c>
      <c r="C2" s="141"/>
      <c r="D2" s="141"/>
      <c r="E2" s="141"/>
      <c r="F2" s="141"/>
      <c r="G2" s="141"/>
      <c r="H2" s="141"/>
      <c r="I2" s="141"/>
      <c r="J2" s="141"/>
      <c r="K2" s="141"/>
      <c r="L2" s="141"/>
      <c r="M2" s="141"/>
      <c r="N2" s="141"/>
      <c r="O2" s="141"/>
      <c r="P2" s="141"/>
      <c r="Q2" s="141"/>
      <c r="R2" s="141"/>
      <c r="S2" s="141"/>
      <c r="T2" s="141"/>
      <c r="U2" s="141"/>
      <c r="V2" s="141"/>
      <c r="W2" s="141"/>
      <c r="X2" s="141"/>
      <c r="Y2" s="124"/>
      <c r="AA2" s="194" t="s">
        <v>125</v>
      </c>
      <c r="AB2" s="141"/>
      <c r="AC2" s="141"/>
      <c r="AD2" s="141"/>
      <c r="AE2" s="141"/>
      <c r="AF2" s="141"/>
      <c r="AG2" s="141"/>
      <c r="AH2" s="141"/>
      <c r="AI2" s="141"/>
      <c r="AJ2" s="141"/>
      <c r="AK2" s="141"/>
      <c r="AL2" s="141"/>
      <c r="AM2" s="141"/>
      <c r="AN2" s="141"/>
      <c r="AO2" s="141"/>
      <c r="AP2" s="141"/>
      <c r="AQ2" s="141"/>
      <c r="AR2" s="141"/>
      <c r="AS2" s="141"/>
      <c r="AT2" s="141"/>
      <c r="AU2" s="141"/>
      <c r="AV2" s="141"/>
      <c r="AW2" s="141"/>
      <c r="AX2" s="141"/>
      <c r="AY2" s="141"/>
      <c r="AZ2" s="141"/>
      <c r="BA2" s="141"/>
      <c r="BB2" s="141"/>
      <c r="BC2" s="141"/>
      <c r="BD2" s="141"/>
      <c r="BE2" s="141"/>
      <c r="BF2" s="141"/>
      <c r="BG2" s="141"/>
      <c r="BH2" s="141"/>
      <c r="BI2" s="141"/>
      <c r="BJ2" s="141"/>
      <c r="BK2" s="141"/>
      <c r="BL2" s="141"/>
      <c r="BM2" s="141"/>
      <c r="BN2" s="141"/>
      <c r="BO2" s="141"/>
      <c r="BP2" s="141"/>
      <c r="BQ2" s="141"/>
      <c r="BR2" s="141"/>
      <c r="BS2" s="141"/>
      <c r="BT2" s="141"/>
      <c r="BU2" s="141"/>
      <c r="BV2" s="141"/>
      <c r="BW2" s="141"/>
      <c r="BX2" s="141"/>
      <c r="BY2" s="141"/>
      <c r="BZ2" s="124"/>
    </row>
    <row r="3" spans="2:78" ht="24" customHeight="1" x14ac:dyDescent="0.25">
      <c r="B3" s="96"/>
      <c r="C3" s="192" t="str">
        <f>'Fantastical Mundane |RAW'!C3</f>
        <v>Fire Essence</v>
      </c>
      <c r="D3" s="192" t="str">
        <f>'Fantastical Mundane |RAW'!D3</f>
        <v>Water Essence</v>
      </c>
      <c r="E3" s="192" t="str">
        <f>'Fantastical Mundane |RAW'!E3</f>
        <v>Air Essence</v>
      </c>
      <c r="F3" s="192" t="str">
        <f>'Fantastical Mundane |RAW'!F3</f>
        <v>Earth Essence</v>
      </c>
      <c r="G3" s="192" t="str">
        <f>'Fantastical Mundane |RAW'!G3</f>
        <v>Life Essence</v>
      </c>
      <c r="H3" s="192" t="str">
        <f>'Fantastical Mundane |RAW'!H3</f>
        <v>Vessel Fragments</v>
      </c>
      <c r="I3" s="192" t="str">
        <f>'Fantastical Mundane |RAW'!I3</f>
        <v>Bag of Moondust</v>
      </c>
      <c r="J3" s="192" t="str">
        <f>'Fantastical Mundane |RAW'!J3</f>
        <v>Iron Ore</v>
      </c>
      <c r="K3" s="192" t="str">
        <f>'Fantastical Mundane |RAW'!K3</f>
        <v>Pure Water</v>
      </c>
      <c r="L3" s="192" t="str">
        <f>'Fantastical Mundane |RAW'!L3</f>
        <v>Copper Ore</v>
      </c>
      <c r="M3" s="192" t="str">
        <f>'Fantastical Mundane |RAW'!M3</f>
        <v>Petrified Wood</v>
      </c>
      <c r="N3" s="192" t="str">
        <f>'Fantastical Mundane |RAW'!C9</f>
        <v>Gold Ore</v>
      </c>
      <c r="O3" s="192" t="str">
        <f>'Fantastical Mundane |RAW'!D9</f>
        <v>Cotton</v>
      </c>
      <c r="P3" s="192" t="str">
        <f>'Fantastical Mundane |RAW'!E9</f>
        <v>Wool</v>
      </c>
      <c r="Q3" s="192" t="str">
        <f>'Fantastical Mundane |RAW'!F9</f>
        <v>Raw Clay</v>
      </c>
      <c r="R3" s="192" t="str">
        <f>'Fantastical Mundane |RAW'!G9</f>
        <v>TBD</v>
      </c>
      <c r="S3" s="192" t="str">
        <f>'Fantastical Mundane |RAW'!H9</f>
        <v>TBD</v>
      </c>
      <c r="T3" s="192" t="str">
        <f>'Fantastical Mundane |RAW'!I9</f>
        <v>TBD</v>
      </c>
      <c r="U3" s="192" t="str">
        <f>'Fantastical Mundane |RAW'!J9</f>
        <v>TBD</v>
      </c>
      <c r="V3" s="192" t="str">
        <f>'Fantastical Mundane |RAW'!K9</f>
        <v>TBD</v>
      </c>
      <c r="W3" s="192" t="str">
        <f>'Fantastical Mundane |RAW'!L9</f>
        <v>TBD</v>
      </c>
      <c r="X3" s="195" t="str">
        <f>'Fantastical Mundane |RAW'!M9</f>
        <v>TBD</v>
      </c>
      <c r="Y3" s="189" t="s">
        <v>126</v>
      </c>
      <c r="AA3" s="97"/>
      <c r="AB3" s="98"/>
      <c r="AC3" s="98"/>
      <c r="AD3" s="98"/>
      <c r="AE3" s="98"/>
      <c r="AF3" s="98"/>
      <c r="AG3" s="98"/>
      <c r="AH3" s="174" t="str">
        <f>'Fantastical Mundane |REFINED'!C3</f>
        <v>Fire Quintessence</v>
      </c>
      <c r="AI3" s="174" t="str">
        <f>'Fantastical Mundane |REFINED'!D3</f>
        <v>Water Quintessence</v>
      </c>
      <c r="AJ3" s="174" t="str">
        <f>'Fantastical Mundane |REFINED'!E3</f>
        <v>Air Quintessence</v>
      </c>
      <c r="AK3" s="174" t="str">
        <f>'Fantastical Mundane |REFINED'!F3</f>
        <v>Earth Quintessence</v>
      </c>
      <c r="AL3" s="174" t="str">
        <f>'Fantastical Mundane |REFINED'!G3</f>
        <v>Life Quintessence</v>
      </c>
      <c r="AM3" s="174" t="str">
        <f>'Fantastical Mundane |REFINED'!H3</f>
        <v>Restored Vessel</v>
      </c>
      <c r="AN3" s="174" t="str">
        <f>'Fantastical Mundane |REFINED'!I3</f>
        <v>Moon Glass</v>
      </c>
      <c r="AO3" s="174" t="str">
        <f>'Fantastical Mundane |REFINED'!J3</f>
        <v>Copper Ingot</v>
      </c>
      <c r="AP3" s="174" t="str">
        <f>'Fantastical Mundane |REFINED'!K3</f>
        <v>Crafting Wood</v>
      </c>
      <c r="AQ3" s="174" t="str">
        <f>'Fantastical Mundane |REFINED'!L3</f>
        <v>Iron Ingot</v>
      </c>
      <c r="AR3" s="174" t="str">
        <f>'Fantastical Mundane |REFINED'!M3</f>
        <v>Gold Ingot</v>
      </c>
      <c r="AS3" s="174" t="str">
        <f>'Fantastical Mundane |REFINED'!C9</f>
        <v>Cloth</v>
      </c>
      <c r="AT3" s="174" t="str">
        <f>'Fantastical Mundane |REFINED'!D9</f>
        <v>Thread</v>
      </c>
      <c r="AU3" s="174" t="str">
        <f>'Fantastical Mundane |REFINED'!E9</f>
        <v>Wood Pulp</v>
      </c>
      <c r="AV3" s="174" t="str">
        <f>'Fantastical Mundane |REFINED'!F9</f>
        <v>TBD</v>
      </c>
      <c r="AW3" s="174" t="str">
        <f>'Fantastical Mundane |REFINED'!G9</f>
        <v>TBD</v>
      </c>
      <c r="AX3" s="174" t="str">
        <f>'Fantastical Mundane |REFINED'!H9</f>
        <v>TBD</v>
      </c>
      <c r="AY3" s="174" t="str">
        <f>'Fantastical Mundane |REFINED'!I9</f>
        <v>TBD</v>
      </c>
      <c r="AZ3" s="174" t="str">
        <f>'Fantastical Mundane |REFINED'!J9</f>
        <v>TBD</v>
      </c>
      <c r="BA3" s="174" t="str">
        <f>'Fantastical Mundane |REFINED'!K9</f>
        <v>TBD</v>
      </c>
      <c r="BB3" s="174" t="str">
        <f>'Fantastical Mundane |REFINED'!L9</f>
        <v>TBD</v>
      </c>
      <c r="BC3" s="174" t="str">
        <f>'Fantastical Mundane |REFINED'!M9</f>
        <v>TBD</v>
      </c>
      <c r="BD3" s="178" t="str">
        <f t="shared" ref="BD3:BY3" si="0">C3</f>
        <v>Fire Essence</v>
      </c>
      <c r="BE3" s="178" t="str">
        <f t="shared" si="0"/>
        <v>Water Essence</v>
      </c>
      <c r="BF3" s="178" t="str">
        <f t="shared" si="0"/>
        <v>Air Essence</v>
      </c>
      <c r="BG3" s="178" t="str">
        <f t="shared" si="0"/>
        <v>Earth Essence</v>
      </c>
      <c r="BH3" s="178" t="str">
        <f t="shared" si="0"/>
        <v>Life Essence</v>
      </c>
      <c r="BI3" s="178" t="str">
        <f t="shared" si="0"/>
        <v>Vessel Fragments</v>
      </c>
      <c r="BJ3" s="178" t="str">
        <f t="shared" si="0"/>
        <v>Bag of Moondust</v>
      </c>
      <c r="BK3" s="178" t="str">
        <f t="shared" si="0"/>
        <v>Iron Ore</v>
      </c>
      <c r="BL3" s="178" t="str">
        <f t="shared" si="0"/>
        <v>Pure Water</v>
      </c>
      <c r="BM3" s="178" t="str">
        <f t="shared" si="0"/>
        <v>Copper Ore</v>
      </c>
      <c r="BN3" s="178" t="str">
        <f t="shared" si="0"/>
        <v>Petrified Wood</v>
      </c>
      <c r="BO3" s="178" t="str">
        <f t="shared" si="0"/>
        <v>Gold Ore</v>
      </c>
      <c r="BP3" s="178" t="str">
        <f t="shared" si="0"/>
        <v>Cotton</v>
      </c>
      <c r="BQ3" s="178" t="str">
        <f t="shared" si="0"/>
        <v>Wool</v>
      </c>
      <c r="BR3" s="178" t="str">
        <f t="shared" si="0"/>
        <v>Raw Clay</v>
      </c>
      <c r="BS3" s="178" t="str">
        <f t="shared" si="0"/>
        <v>TBD</v>
      </c>
      <c r="BT3" s="178" t="str">
        <f t="shared" si="0"/>
        <v>TBD</v>
      </c>
      <c r="BU3" s="178" t="str">
        <f t="shared" si="0"/>
        <v>TBD</v>
      </c>
      <c r="BV3" s="178" t="str">
        <f t="shared" si="0"/>
        <v>TBD</v>
      </c>
      <c r="BW3" s="178" t="str">
        <f t="shared" si="0"/>
        <v>TBD</v>
      </c>
      <c r="BX3" s="178" t="str">
        <f t="shared" si="0"/>
        <v>TBD</v>
      </c>
      <c r="BY3" s="179" t="str">
        <f t="shared" si="0"/>
        <v>TBD</v>
      </c>
      <c r="BZ3" s="189" t="s">
        <v>126</v>
      </c>
    </row>
    <row r="4" spans="2:78" ht="15" customHeight="1" x14ac:dyDescent="0.25">
      <c r="B4" s="97"/>
      <c r="C4" s="175"/>
      <c r="D4" s="175"/>
      <c r="E4" s="175"/>
      <c r="F4" s="175"/>
      <c r="G4" s="175"/>
      <c r="H4" s="175"/>
      <c r="I4" s="175"/>
      <c r="J4" s="175"/>
      <c r="K4" s="175"/>
      <c r="L4" s="175"/>
      <c r="M4" s="175"/>
      <c r="N4" s="175"/>
      <c r="O4" s="175"/>
      <c r="P4" s="175"/>
      <c r="Q4" s="175"/>
      <c r="R4" s="175"/>
      <c r="S4" s="175"/>
      <c r="T4" s="175"/>
      <c r="U4" s="175"/>
      <c r="V4" s="175"/>
      <c r="W4" s="175"/>
      <c r="X4" s="180"/>
      <c r="Y4" s="190"/>
      <c r="AA4" s="97"/>
      <c r="AB4" s="98"/>
      <c r="AC4" s="98"/>
      <c r="AD4" s="98"/>
      <c r="AE4" s="98"/>
      <c r="AF4" s="98"/>
      <c r="AG4" s="98"/>
      <c r="AH4" s="175"/>
      <c r="AI4" s="175"/>
      <c r="AJ4" s="175"/>
      <c r="AK4" s="175"/>
      <c r="AL4" s="175"/>
      <c r="AM4" s="175"/>
      <c r="AN4" s="175"/>
      <c r="AO4" s="175"/>
      <c r="AP4" s="175"/>
      <c r="AQ4" s="175"/>
      <c r="AR4" s="175"/>
      <c r="AS4" s="175"/>
      <c r="AT4" s="175"/>
      <c r="AU4" s="175"/>
      <c r="AV4" s="175"/>
      <c r="AW4" s="175"/>
      <c r="AX4" s="175"/>
      <c r="AY4" s="175"/>
      <c r="AZ4" s="175"/>
      <c r="BA4" s="175"/>
      <c r="BB4" s="175"/>
      <c r="BC4" s="175"/>
      <c r="BD4" s="175"/>
      <c r="BE4" s="175"/>
      <c r="BF4" s="175"/>
      <c r="BG4" s="175"/>
      <c r="BH4" s="175"/>
      <c r="BI4" s="175"/>
      <c r="BJ4" s="175"/>
      <c r="BK4" s="175"/>
      <c r="BL4" s="175"/>
      <c r="BM4" s="175"/>
      <c r="BN4" s="175"/>
      <c r="BO4" s="175"/>
      <c r="BP4" s="175"/>
      <c r="BQ4" s="175"/>
      <c r="BR4" s="175"/>
      <c r="BS4" s="175"/>
      <c r="BT4" s="175"/>
      <c r="BU4" s="175"/>
      <c r="BV4" s="175"/>
      <c r="BW4" s="175"/>
      <c r="BX4" s="175"/>
      <c r="BY4" s="180"/>
      <c r="BZ4" s="190"/>
    </row>
    <row r="5" spans="2:78" ht="15" customHeight="1" x14ac:dyDescent="0.25">
      <c r="B5" s="97"/>
      <c r="C5" s="175"/>
      <c r="D5" s="175"/>
      <c r="E5" s="175"/>
      <c r="F5" s="175"/>
      <c r="G5" s="175"/>
      <c r="H5" s="175"/>
      <c r="I5" s="175"/>
      <c r="J5" s="175"/>
      <c r="K5" s="175"/>
      <c r="L5" s="175"/>
      <c r="M5" s="175"/>
      <c r="N5" s="175"/>
      <c r="O5" s="175"/>
      <c r="P5" s="175"/>
      <c r="Q5" s="175"/>
      <c r="R5" s="175"/>
      <c r="S5" s="175"/>
      <c r="T5" s="175"/>
      <c r="U5" s="175"/>
      <c r="V5" s="175"/>
      <c r="W5" s="175"/>
      <c r="X5" s="180"/>
      <c r="Y5" s="190"/>
      <c r="AA5" s="97"/>
      <c r="AB5" s="98"/>
      <c r="AC5" s="98"/>
      <c r="AD5" s="98"/>
      <c r="AE5" s="98"/>
      <c r="AF5" s="98"/>
      <c r="AG5" s="98"/>
      <c r="AH5" s="175"/>
      <c r="AI5" s="175"/>
      <c r="AJ5" s="175"/>
      <c r="AK5" s="175"/>
      <c r="AL5" s="175"/>
      <c r="AM5" s="175"/>
      <c r="AN5" s="175"/>
      <c r="AO5" s="175"/>
      <c r="AP5" s="175"/>
      <c r="AQ5" s="175"/>
      <c r="AR5" s="175"/>
      <c r="AS5" s="175"/>
      <c r="AT5" s="175"/>
      <c r="AU5" s="175"/>
      <c r="AV5" s="175"/>
      <c r="AW5" s="175"/>
      <c r="AX5" s="175"/>
      <c r="AY5" s="175"/>
      <c r="AZ5" s="175"/>
      <c r="BA5" s="175"/>
      <c r="BB5" s="175"/>
      <c r="BC5" s="175"/>
      <c r="BD5" s="175"/>
      <c r="BE5" s="175"/>
      <c r="BF5" s="175"/>
      <c r="BG5" s="175"/>
      <c r="BH5" s="175"/>
      <c r="BI5" s="175"/>
      <c r="BJ5" s="175"/>
      <c r="BK5" s="175"/>
      <c r="BL5" s="175"/>
      <c r="BM5" s="175"/>
      <c r="BN5" s="175"/>
      <c r="BO5" s="175"/>
      <c r="BP5" s="175"/>
      <c r="BQ5" s="175"/>
      <c r="BR5" s="175"/>
      <c r="BS5" s="175"/>
      <c r="BT5" s="175"/>
      <c r="BU5" s="175"/>
      <c r="BV5" s="175"/>
      <c r="BW5" s="175"/>
      <c r="BX5" s="175"/>
      <c r="BY5" s="180"/>
      <c r="BZ5" s="190"/>
    </row>
    <row r="6" spans="2:78" ht="15" customHeight="1" x14ac:dyDescent="0.25">
      <c r="B6" s="97"/>
      <c r="C6" s="175"/>
      <c r="D6" s="175"/>
      <c r="E6" s="175"/>
      <c r="F6" s="175"/>
      <c r="G6" s="175"/>
      <c r="H6" s="175"/>
      <c r="I6" s="175"/>
      <c r="J6" s="175"/>
      <c r="K6" s="175"/>
      <c r="L6" s="175"/>
      <c r="M6" s="175"/>
      <c r="N6" s="175"/>
      <c r="O6" s="175"/>
      <c r="P6" s="175"/>
      <c r="Q6" s="175"/>
      <c r="R6" s="175"/>
      <c r="S6" s="175"/>
      <c r="T6" s="175"/>
      <c r="U6" s="175"/>
      <c r="V6" s="175"/>
      <c r="W6" s="175"/>
      <c r="X6" s="180"/>
      <c r="Y6" s="190"/>
      <c r="AA6" s="97"/>
      <c r="AB6" s="98"/>
      <c r="AC6" s="98"/>
      <c r="AD6" s="98"/>
      <c r="AE6" s="98"/>
      <c r="AF6" s="98"/>
      <c r="AG6" s="98"/>
      <c r="AH6" s="175"/>
      <c r="AI6" s="175"/>
      <c r="AJ6" s="175"/>
      <c r="AK6" s="175"/>
      <c r="AL6" s="175"/>
      <c r="AM6" s="175"/>
      <c r="AN6" s="175"/>
      <c r="AO6" s="175"/>
      <c r="AP6" s="175"/>
      <c r="AQ6" s="175"/>
      <c r="AR6" s="175"/>
      <c r="AS6" s="175"/>
      <c r="AT6" s="175"/>
      <c r="AU6" s="175"/>
      <c r="AV6" s="175"/>
      <c r="AW6" s="175"/>
      <c r="AX6" s="175"/>
      <c r="AY6" s="175"/>
      <c r="AZ6" s="175"/>
      <c r="BA6" s="175"/>
      <c r="BB6" s="175"/>
      <c r="BC6" s="175"/>
      <c r="BD6" s="175"/>
      <c r="BE6" s="175"/>
      <c r="BF6" s="175"/>
      <c r="BG6" s="175"/>
      <c r="BH6" s="175"/>
      <c r="BI6" s="175"/>
      <c r="BJ6" s="175"/>
      <c r="BK6" s="175"/>
      <c r="BL6" s="175"/>
      <c r="BM6" s="175"/>
      <c r="BN6" s="175"/>
      <c r="BO6" s="175"/>
      <c r="BP6" s="175"/>
      <c r="BQ6" s="175"/>
      <c r="BR6" s="175"/>
      <c r="BS6" s="175"/>
      <c r="BT6" s="175"/>
      <c r="BU6" s="175"/>
      <c r="BV6" s="175"/>
      <c r="BW6" s="175"/>
      <c r="BX6" s="175"/>
      <c r="BY6" s="180"/>
      <c r="BZ6" s="190"/>
    </row>
    <row r="7" spans="2:78" ht="15" customHeight="1" x14ac:dyDescent="0.25">
      <c r="B7" s="97"/>
      <c r="C7" s="175"/>
      <c r="D7" s="175"/>
      <c r="E7" s="175"/>
      <c r="F7" s="175"/>
      <c r="G7" s="175"/>
      <c r="H7" s="175"/>
      <c r="I7" s="175"/>
      <c r="J7" s="175"/>
      <c r="K7" s="175"/>
      <c r="L7" s="175"/>
      <c r="M7" s="175"/>
      <c r="N7" s="175"/>
      <c r="O7" s="175"/>
      <c r="P7" s="175"/>
      <c r="Q7" s="175"/>
      <c r="R7" s="175"/>
      <c r="S7" s="175"/>
      <c r="T7" s="175"/>
      <c r="U7" s="175"/>
      <c r="V7" s="175"/>
      <c r="W7" s="175"/>
      <c r="X7" s="180"/>
      <c r="Y7" s="190"/>
      <c r="AA7" s="97"/>
      <c r="AB7" s="98"/>
      <c r="AC7" s="98"/>
      <c r="AD7" s="98"/>
      <c r="AE7" s="98"/>
      <c r="AF7" s="98"/>
      <c r="AG7" s="98"/>
      <c r="AH7" s="175"/>
      <c r="AI7" s="175"/>
      <c r="AJ7" s="175"/>
      <c r="AK7" s="175"/>
      <c r="AL7" s="175"/>
      <c r="AM7" s="175"/>
      <c r="AN7" s="175"/>
      <c r="AO7" s="175"/>
      <c r="AP7" s="175"/>
      <c r="AQ7" s="175"/>
      <c r="AR7" s="175"/>
      <c r="AS7" s="175"/>
      <c r="AT7" s="175"/>
      <c r="AU7" s="175"/>
      <c r="AV7" s="175"/>
      <c r="AW7" s="175"/>
      <c r="AX7" s="175"/>
      <c r="AY7" s="175"/>
      <c r="AZ7" s="175"/>
      <c r="BA7" s="175"/>
      <c r="BB7" s="175"/>
      <c r="BC7" s="175"/>
      <c r="BD7" s="175"/>
      <c r="BE7" s="175"/>
      <c r="BF7" s="175"/>
      <c r="BG7" s="175"/>
      <c r="BH7" s="175"/>
      <c r="BI7" s="175"/>
      <c r="BJ7" s="175"/>
      <c r="BK7" s="175"/>
      <c r="BL7" s="175"/>
      <c r="BM7" s="175"/>
      <c r="BN7" s="175"/>
      <c r="BO7" s="175"/>
      <c r="BP7" s="175"/>
      <c r="BQ7" s="175"/>
      <c r="BR7" s="175"/>
      <c r="BS7" s="175"/>
      <c r="BT7" s="175"/>
      <c r="BU7" s="175"/>
      <c r="BV7" s="175"/>
      <c r="BW7" s="175"/>
      <c r="BX7" s="175"/>
      <c r="BY7" s="180"/>
      <c r="BZ7" s="190"/>
    </row>
    <row r="8" spans="2:78" ht="15" customHeight="1" x14ac:dyDescent="0.25">
      <c r="B8" s="97"/>
      <c r="C8" s="176"/>
      <c r="D8" s="176"/>
      <c r="E8" s="176"/>
      <c r="F8" s="176"/>
      <c r="G8" s="176"/>
      <c r="H8" s="176"/>
      <c r="I8" s="176"/>
      <c r="J8" s="176"/>
      <c r="K8" s="176"/>
      <c r="L8" s="176"/>
      <c r="M8" s="176"/>
      <c r="N8" s="176"/>
      <c r="O8" s="176"/>
      <c r="P8" s="176"/>
      <c r="Q8" s="176"/>
      <c r="R8" s="176"/>
      <c r="S8" s="176"/>
      <c r="T8" s="176"/>
      <c r="U8" s="176"/>
      <c r="V8" s="176"/>
      <c r="W8" s="176"/>
      <c r="X8" s="181"/>
      <c r="Y8" s="191"/>
      <c r="AA8" s="97"/>
      <c r="AB8" s="99"/>
      <c r="AC8" s="99"/>
      <c r="AD8" s="99"/>
      <c r="AE8" s="99"/>
      <c r="AF8" s="99"/>
      <c r="AG8" s="99"/>
      <c r="AH8" s="176"/>
      <c r="AI8" s="176"/>
      <c r="AJ8" s="176"/>
      <c r="AK8" s="176"/>
      <c r="AL8" s="176"/>
      <c r="AM8" s="176"/>
      <c r="AN8" s="176"/>
      <c r="AO8" s="176"/>
      <c r="AP8" s="176"/>
      <c r="AQ8" s="176"/>
      <c r="AR8" s="176"/>
      <c r="AS8" s="176"/>
      <c r="AT8" s="176"/>
      <c r="AU8" s="176"/>
      <c r="AV8" s="176"/>
      <c r="AW8" s="176"/>
      <c r="AX8" s="176"/>
      <c r="AY8" s="176"/>
      <c r="AZ8" s="176"/>
      <c r="BA8" s="176"/>
      <c r="BB8" s="176"/>
      <c r="BC8" s="176"/>
      <c r="BD8" s="176"/>
      <c r="BE8" s="176"/>
      <c r="BF8" s="176"/>
      <c r="BG8" s="176"/>
      <c r="BH8" s="176"/>
      <c r="BI8" s="176"/>
      <c r="BJ8" s="176"/>
      <c r="BK8" s="176"/>
      <c r="BL8" s="176"/>
      <c r="BM8" s="176"/>
      <c r="BN8" s="176"/>
      <c r="BO8" s="176"/>
      <c r="BP8" s="176"/>
      <c r="BQ8" s="176"/>
      <c r="BR8" s="176"/>
      <c r="BS8" s="176"/>
      <c r="BT8" s="176"/>
      <c r="BU8" s="176"/>
      <c r="BV8" s="176"/>
      <c r="BW8" s="176"/>
      <c r="BX8" s="176"/>
      <c r="BY8" s="181"/>
      <c r="BZ8" s="191"/>
    </row>
    <row r="9" spans="2:78" ht="14.25" customHeight="1" x14ac:dyDescent="0.25">
      <c r="B9" s="100" t="str">
        <f>'Fantastical Mundane |REFINED'!C$3</f>
        <v>Fire Quintessence</v>
      </c>
      <c r="C9" s="43">
        <v>2</v>
      </c>
      <c r="D9" s="101"/>
      <c r="E9" s="43"/>
      <c r="F9" s="101"/>
      <c r="G9" s="43"/>
      <c r="H9" s="101"/>
      <c r="I9" s="43"/>
      <c r="J9" s="101"/>
      <c r="K9" s="43"/>
      <c r="L9" s="101"/>
      <c r="M9" s="43"/>
      <c r="N9" s="101"/>
      <c r="O9" s="43"/>
      <c r="P9" s="101"/>
      <c r="Q9" s="43"/>
      <c r="R9" s="101"/>
      <c r="S9" s="43"/>
      <c r="T9" s="101"/>
      <c r="U9" s="43"/>
      <c r="V9" s="101"/>
      <c r="W9" s="43"/>
      <c r="X9" s="102"/>
      <c r="Y9" s="103">
        <f t="shared" ref="Y9:Y30" si="1">SUM(C9:X9)</f>
        <v>2</v>
      </c>
      <c r="AA9" s="182" t="str">
        <f>'Fantastical Mundane |PARTS'!C$3</f>
        <v>Fire Vessel</v>
      </c>
      <c r="AB9" s="183"/>
      <c r="AC9" s="183"/>
      <c r="AD9" s="183"/>
      <c r="AE9" s="183"/>
      <c r="AF9" s="183"/>
      <c r="AG9" s="184"/>
      <c r="AH9" s="43">
        <v>1</v>
      </c>
      <c r="AI9" s="104"/>
      <c r="AJ9" s="43"/>
      <c r="AK9" s="104"/>
      <c r="AL9" s="43"/>
      <c r="AM9" s="104">
        <v>1</v>
      </c>
      <c r="AN9" s="43"/>
      <c r="AO9" s="104"/>
      <c r="AP9" s="43"/>
      <c r="AQ9" s="104"/>
      <c r="AR9" s="43"/>
      <c r="AS9" s="104"/>
      <c r="AT9" s="43"/>
      <c r="AU9" s="104"/>
      <c r="AV9" s="43"/>
      <c r="AW9" s="104"/>
      <c r="AX9" s="43"/>
      <c r="AY9" s="104"/>
      <c r="AZ9" s="43"/>
      <c r="BA9" s="104"/>
      <c r="BB9" s="43"/>
      <c r="BC9" s="104"/>
      <c r="BD9" s="43"/>
      <c r="BE9" s="101"/>
      <c r="BF9" s="43"/>
      <c r="BG9" s="101"/>
      <c r="BH9" s="43"/>
      <c r="BI9" s="101"/>
      <c r="BJ9" s="43"/>
      <c r="BK9" s="101"/>
      <c r="BL9" s="43"/>
      <c r="BM9" s="101"/>
      <c r="BN9" s="43"/>
      <c r="BO9" s="101"/>
      <c r="BP9" s="43"/>
      <c r="BQ9" s="101"/>
      <c r="BR9" s="43"/>
      <c r="BS9" s="101"/>
      <c r="BT9" s="43"/>
      <c r="BU9" s="101"/>
      <c r="BV9" s="43"/>
      <c r="BW9" s="101"/>
      <c r="BX9" s="43"/>
      <c r="BY9" s="105"/>
      <c r="BZ9" s="103">
        <f t="shared" ref="BZ9:BZ30" si="2">SUM(AH9:BY9)</f>
        <v>2</v>
      </c>
    </row>
    <row r="10" spans="2:78" ht="14.25" customHeight="1" x14ac:dyDescent="0.25">
      <c r="B10" s="100" t="str">
        <f>'Fantastical Mundane |REFINED'!D$3</f>
        <v>Water Quintessence</v>
      </c>
      <c r="C10" s="43"/>
      <c r="D10" s="101">
        <v>2</v>
      </c>
      <c r="E10" s="43"/>
      <c r="F10" s="101"/>
      <c r="G10" s="43"/>
      <c r="H10" s="101"/>
      <c r="I10" s="43"/>
      <c r="J10" s="101"/>
      <c r="K10" s="43"/>
      <c r="L10" s="101"/>
      <c r="M10" s="43"/>
      <c r="N10" s="101"/>
      <c r="O10" s="43"/>
      <c r="P10" s="101"/>
      <c r="Q10" s="43"/>
      <c r="R10" s="101"/>
      <c r="S10" s="43"/>
      <c r="T10" s="101"/>
      <c r="U10" s="43"/>
      <c r="V10" s="101"/>
      <c r="W10" s="43"/>
      <c r="X10" s="102"/>
      <c r="Y10" s="106">
        <f t="shared" si="1"/>
        <v>2</v>
      </c>
      <c r="AA10" s="182" t="str">
        <f>'Fantastical Mundane |PARTS'!D$3</f>
        <v>Water Vessel</v>
      </c>
      <c r="AB10" s="183"/>
      <c r="AC10" s="183"/>
      <c r="AD10" s="183"/>
      <c r="AE10" s="183"/>
      <c r="AF10" s="183"/>
      <c r="AG10" s="184"/>
      <c r="AH10" s="43"/>
      <c r="AI10" s="104">
        <v>1</v>
      </c>
      <c r="AJ10" s="43"/>
      <c r="AK10" s="104"/>
      <c r="AL10" s="43"/>
      <c r="AM10" s="104">
        <v>1</v>
      </c>
      <c r="AN10" s="43"/>
      <c r="AO10" s="104"/>
      <c r="AP10" s="43"/>
      <c r="AQ10" s="104"/>
      <c r="AR10" s="43"/>
      <c r="AS10" s="104"/>
      <c r="AT10" s="43"/>
      <c r="AU10" s="104"/>
      <c r="AV10" s="43"/>
      <c r="AW10" s="104"/>
      <c r="AX10" s="43"/>
      <c r="AY10" s="104"/>
      <c r="AZ10" s="43"/>
      <c r="BA10" s="104"/>
      <c r="BB10" s="43"/>
      <c r="BC10" s="104"/>
      <c r="BD10" s="43"/>
      <c r="BE10" s="101"/>
      <c r="BF10" s="43"/>
      <c r="BG10" s="101"/>
      <c r="BH10" s="43"/>
      <c r="BI10" s="101"/>
      <c r="BJ10" s="43"/>
      <c r="BK10" s="101"/>
      <c r="BL10" s="43"/>
      <c r="BM10" s="101"/>
      <c r="BN10" s="43"/>
      <c r="BO10" s="101"/>
      <c r="BP10" s="43"/>
      <c r="BQ10" s="101"/>
      <c r="BR10" s="43"/>
      <c r="BS10" s="101"/>
      <c r="BT10" s="43"/>
      <c r="BU10" s="101"/>
      <c r="BV10" s="43"/>
      <c r="BW10" s="101"/>
      <c r="BX10" s="43"/>
      <c r="BY10" s="105"/>
      <c r="BZ10" s="106">
        <f t="shared" si="2"/>
        <v>2</v>
      </c>
    </row>
    <row r="11" spans="2:78" ht="14.25" customHeight="1" x14ac:dyDescent="0.25">
      <c r="B11" s="100" t="str">
        <f>'Fantastical Mundane |REFINED'!E$3</f>
        <v>Air Quintessence</v>
      </c>
      <c r="C11" s="43"/>
      <c r="D11" s="101"/>
      <c r="E11" s="43">
        <v>2</v>
      </c>
      <c r="F11" s="101"/>
      <c r="G11" s="43"/>
      <c r="H11" s="101"/>
      <c r="I11" s="43"/>
      <c r="J11" s="101"/>
      <c r="K11" s="43"/>
      <c r="L11" s="101"/>
      <c r="M11" s="43"/>
      <c r="N11" s="101"/>
      <c r="O11" s="43"/>
      <c r="P11" s="101"/>
      <c r="Q11" s="43"/>
      <c r="R11" s="101"/>
      <c r="S11" s="43"/>
      <c r="T11" s="101"/>
      <c r="U11" s="43"/>
      <c r="V11" s="101"/>
      <c r="W11" s="43"/>
      <c r="X11" s="102"/>
      <c r="Y11" s="106">
        <f t="shared" si="1"/>
        <v>2</v>
      </c>
      <c r="AA11" s="182" t="str">
        <f>'Fantastical Mundane |PARTS'!E$3</f>
        <v>Air Vessel</v>
      </c>
      <c r="AB11" s="183"/>
      <c r="AC11" s="183"/>
      <c r="AD11" s="183"/>
      <c r="AE11" s="183"/>
      <c r="AF11" s="183"/>
      <c r="AG11" s="184"/>
      <c r="AH11" s="43"/>
      <c r="AI11" s="104"/>
      <c r="AJ11" s="43">
        <v>1</v>
      </c>
      <c r="AK11" s="104"/>
      <c r="AL11" s="43"/>
      <c r="AM11" s="104">
        <v>1</v>
      </c>
      <c r="AN11" s="43"/>
      <c r="AO11" s="104"/>
      <c r="AP11" s="43"/>
      <c r="AQ11" s="104"/>
      <c r="AR11" s="43"/>
      <c r="AS11" s="104"/>
      <c r="AT11" s="43"/>
      <c r="AU11" s="104"/>
      <c r="AV11" s="43"/>
      <c r="AW11" s="104"/>
      <c r="AX11" s="43"/>
      <c r="AY11" s="104"/>
      <c r="AZ11" s="43"/>
      <c r="BA11" s="104"/>
      <c r="BB11" s="43"/>
      <c r="BC11" s="104"/>
      <c r="BD11" s="43"/>
      <c r="BE11" s="101"/>
      <c r="BF11" s="43"/>
      <c r="BG11" s="101"/>
      <c r="BH11" s="43"/>
      <c r="BI11" s="101"/>
      <c r="BJ11" s="43"/>
      <c r="BK11" s="101"/>
      <c r="BL11" s="43"/>
      <c r="BM11" s="101"/>
      <c r="BN11" s="43"/>
      <c r="BO11" s="101"/>
      <c r="BP11" s="43"/>
      <c r="BQ11" s="101"/>
      <c r="BR11" s="43"/>
      <c r="BS11" s="101"/>
      <c r="BT11" s="43"/>
      <c r="BU11" s="101"/>
      <c r="BV11" s="43"/>
      <c r="BW11" s="101"/>
      <c r="BX11" s="43"/>
      <c r="BY11" s="105"/>
      <c r="BZ11" s="106">
        <f t="shared" si="2"/>
        <v>2</v>
      </c>
    </row>
    <row r="12" spans="2:78" ht="14.25" customHeight="1" x14ac:dyDescent="0.25">
      <c r="B12" s="100" t="str">
        <f>'Fantastical Mundane |REFINED'!F$3</f>
        <v>Earth Quintessence</v>
      </c>
      <c r="C12" s="43"/>
      <c r="D12" s="101"/>
      <c r="E12" s="43"/>
      <c r="F12" s="101">
        <v>2</v>
      </c>
      <c r="G12" s="43"/>
      <c r="H12" s="101"/>
      <c r="I12" s="43"/>
      <c r="J12" s="101"/>
      <c r="K12" s="43"/>
      <c r="L12" s="101"/>
      <c r="M12" s="43"/>
      <c r="N12" s="101"/>
      <c r="O12" s="43"/>
      <c r="P12" s="101"/>
      <c r="Q12" s="43"/>
      <c r="R12" s="101"/>
      <c r="S12" s="43"/>
      <c r="T12" s="101"/>
      <c r="U12" s="43"/>
      <c r="V12" s="101"/>
      <c r="W12" s="43"/>
      <c r="X12" s="102"/>
      <c r="Y12" s="106">
        <f t="shared" si="1"/>
        <v>2</v>
      </c>
      <c r="AA12" s="182" t="str">
        <f>'Fantastical Mundane |PARTS'!F$3</f>
        <v>Earth Vessel</v>
      </c>
      <c r="AB12" s="183"/>
      <c r="AC12" s="183"/>
      <c r="AD12" s="183"/>
      <c r="AE12" s="183"/>
      <c r="AF12" s="183"/>
      <c r="AG12" s="184"/>
      <c r="AH12" s="43"/>
      <c r="AI12" s="104"/>
      <c r="AJ12" s="43"/>
      <c r="AK12" s="104">
        <v>1</v>
      </c>
      <c r="AL12" s="43"/>
      <c r="AM12" s="104">
        <v>1</v>
      </c>
      <c r="AN12" s="43"/>
      <c r="AO12" s="104"/>
      <c r="AP12" s="43"/>
      <c r="AQ12" s="104"/>
      <c r="AR12" s="43"/>
      <c r="AS12" s="104"/>
      <c r="AT12" s="43"/>
      <c r="AU12" s="104"/>
      <c r="AV12" s="43"/>
      <c r="AW12" s="104"/>
      <c r="AX12" s="43"/>
      <c r="AY12" s="104"/>
      <c r="AZ12" s="43"/>
      <c r="BA12" s="104"/>
      <c r="BB12" s="43"/>
      <c r="BC12" s="104"/>
      <c r="BD12" s="43"/>
      <c r="BE12" s="101"/>
      <c r="BF12" s="43"/>
      <c r="BG12" s="101"/>
      <c r="BH12" s="43"/>
      <c r="BI12" s="101"/>
      <c r="BJ12" s="43"/>
      <c r="BK12" s="101"/>
      <c r="BL12" s="43"/>
      <c r="BM12" s="101"/>
      <c r="BN12" s="43"/>
      <c r="BO12" s="101"/>
      <c r="BP12" s="43"/>
      <c r="BQ12" s="101"/>
      <c r="BR12" s="43"/>
      <c r="BS12" s="101"/>
      <c r="BT12" s="43"/>
      <c r="BU12" s="101"/>
      <c r="BV12" s="43"/>
      <c r="BW12" s="101"/>
      <c r="BX12" s="43"/>
      <c r="BY12" s="105"/>
      <c r="BZ12" s="106">
        <f t="shared" si="2"/>
        <v>2</v>
      </c>
    </row>
    <row r="13" spans="2:78" ht="14.25" customHeight="1" x14ac:dyDescent="0.25">
      <c r="B13" s="100" t="str">
        <f>'Fantastical Mundane |REFINED'!G$3</f>
        <v>Life Quintessence</v>
      </c>
      <c r="C13" s="43"/>
      <c r="D13" s="101"/>
      <c r="E13" s="43"/>
      <c r="F13" s="101"/>
      <c r="G13" s="43">
        <v>2</v>
      </c>
      <c r="H13" s="101"/>
      <c r="I13" s="43"/>
      <c r="J13" s="101"/>
      <c r="K13" s="43"/>
      <c r="L13" s="101"/>
      <c r="M13" s="43"/>
      <c r="N13" s="101"/>
      <c r="O13" s="43"/>
      <c r="P13" s="101"/>
      <c r="Q13" s="43"/>
      <c r="R13" s="101"/>
      <c r="S13" s="43"/>
      <c r="T13" s="101"/>
      <c r="U13" s="43"/>
      <c r="V13" s="101"/>
      <c r="W13" s="43"/>
      <c r="X13" s="102"/>
      <c r="Y13" s="106">
        <f t="shared" si="1"/>
        <v>2</v>
      </c>
      <c r="AA13" s="182" t="str">
        <f>'Fantastical Mundane |PARTS'!G$3</f>
        <v>Life Vessel</v>
      </c>
      <c r="AB13" s="183"/>
      <c r="AC13" s="183"/>
      <c r="AD13" s="183"/>
      <c r="AE13" s="183"/>
      <c r="AF13" s="183"/>
      <c r="AG13" s="184"/>
      <c r="AH13" s="43"/>
      <c r="AI13" s="104"/>
      <c r="AJ13" s="43"/>
      <c r="AK13" s="104"/>
      <c r="AL13" s="43">
        <v>1</v>
      </c>
      <c r="AM13" s="104">
        <v>1</v>
      </c>
      <c r="AN13" s="43"/>
      <c r="AO13" s="104"/>
      <c r="AP13" s="43"/>
      <c r="AQ13" s="104"/>
      <c r="AR13" s="43"/>
      <c r="AS13" s="104"/>
      <c r="AT13" s="43"/>
      <c r="AU13" s="104"/>
      <c r="AV13" s="43"/>
      <c r="AW13" s="104"/>
      <c r="AX13" s="43"/>
      <c r="AY13" s="104"/>
      <c r="AZ13" s="43"/>
      <c r="BA13" s="104"/>
      <c r="BB13" s="43"/>
      <c r="BC13" s="104"/>
      <c r="BD13" s="43"/>
      <c r="BE13" s="101"/>
      <c r="BF13" s="43"/>
      <c r="BG13" s="101"/>
      <c r="BH13" s="43"/>
      <c r="BI13" s="101"/>
      <c r="BJ13" s="43"/>
      <c r="BK13" s="101"/>
      <c r="BL13" s="43"/>
      <c r="BM13" s="101"/>
      <c r="BN13" s="43"/>
      <c r="BO13" s="101"/>
      <c r="BP13" s="43"/>
      <c r="BQ13" s="101"/>
      <c r="BR13" s="43"/>
      <c r="BS13" s="101"/>
      <c r="BT13" s="43"/>
      <c r="BU13" s="101"/>
      <c r="BV13" s="43"/>
      <c r="BW13" s="101"/>
      <c r="BX13" s="43"/>
      <c r="BY13" s="105"/>
      <c r="BZ13" s="106">
        <f t="shared" si="2"/>
        <v>2</v>
      </c>
    </row>
    <row r="14" spans="2:78" ht="14.25" customHeight="1" x14ac:dyDescent="0.25">
      <c r="B14" s="100" t="str">
        <f>'Fantastical Mundane |REFINED'!H$3</f>
        <v>Restored Vessel</v>
      </c>
      <c r="C14" s="43"/>
      <c r="D14" s="101"/>
      <c r="E14" s="43"/>
      <c r="F14" s="101"/>
      <c r="G14" s="43"/>
      <c r="H14" s="101">
        <v>10</v>
      </c>
      <c r="I14" s="43"/>
      <c r="J14" s="101"/>
      <c r="K14" s="43"/>
      <c r="L14" s="101"/>
      <c r="M14" s="43"/>
      <c r="N14" s="101"/>
      <c r="O14" s="43"/>
      <c r="P14" s="101"/>
      <c r="Q14" s="43"/>
      <c r="R14" s="101"/>
      <c r="S14" s="43"/>
      <c r="T14" s="101"/>
      <c r="U14" s="43"/>
      <c r="V14" s="101"/>
      <c r="W14" s="43"/>
      <c r="X14" s="102"/>
      <c r="Y14" s="106">
        <f t="shared" si="1"/>
        <v>10</v>
      </c>
      <c r="AA14" s="182" t="str">
        <f>'Fantastical Mundane |PARTS'!H$3</f>
        <v>Iron Nails</v>
      </c>
      <c r="AB14" s="183"/>
      <c r="AC14" s="183"/>
      <c r="AD14" s="183"/>
      <c r="AE14" s="183"/>
      <c r="AF14" s="183"/>
      <c r="AG14" s="184"/>
      <c r="AH14" s="43"/>
      <c r="AI14" s="104"/>
      <c r="AJ14" s="43"/>
      <c r="AK14" s="104"/>
      <c r="AL14" s="43"/>
      <c r="AM14" s="104"/>
      <c r="AN14" s="43"/>
      <c r="AO14" s="104"/>
      <c r="AP14" s="43"/>
      <c r="AQ14" s="104">
        <v>1</v>
      </c>
      <c r="AR14" s="43"/>
      <c r="AS14" s="104"/>
      <c r="AT14" s="43"/>
      <c r="AU14" s="104"/>
      <c r="AV14" s="43"/>
      <c r="AW14" s="104"/>
      <c r="AX14" s="43"/>
      <c r="AY14" s="104"/>
      <c r="AZ14" s="43"/>
      <c r="BA14" s="104"/>
      <c r="BB14" s="43"/>
      <c r="BC14" s="104"/>
      <c r="BD14" s="43"/>
      <c r="BE14" s="101"/>
      <c r="BF14" s="43"/>
      <c r="BG14" s="101"/>
      <c r="BH14" s="43"/>
      <c r="BI14" s="101"/>
      <c r="BJ14" s="43"/>
      <c r="BK14" s="101"/>
      <c r="BL14" s="43"/>
      <c r="BM14" s="101"/>
      <c r="BN14" s="43"/>
      <c r="BO14" s="101"/>
      <c r="BP14" s="43"/>
      <c r="BQ14" s="101"/>
      <c r="BR14" s="43"/>
      <c r="BS14" s="101"/>
      <c r="BT14" s="43"/>
      <c r="BU14" s="101"/>
      <c r="BV14" s="43"/>
      <c r="BW14" s="101"/>
      <c r="BX14" s="43"/>
      <c r="BY14" s="105"/>
      <c r="BZ14" s="106">
        <f t="shared" si="2"/>
        <v>1</v>
      </c>
    </row>
    <row r="15" spans="2:78" ht="14.25" customHeight="1" x14ac:dyDescent="0.25">
      <c r="B15" s="100" t="str">
        <f>'Fantastical Mundane |REFINED'!I$3</f>
        <v>Moon Glass</v>
      </c>
      <c r="C15" s="43"/>
      <c r="D15" s="101"/>
      <c r="E15" s="43"/>
      <c r="F15" s="101"/>
      <c r="G15" s="43"/>
      <c r="H15" s="101"/>
      <c r="I15" s="43">
        <v>1</v>
      </c>
      <c r="J15" s="101"/>
      <c r="K15" s="43"/>
      <c r="L15" s="101"/>
      <c r="M15" s="43">
        <v>1</v>
      </c>
      <c r="N15" s="101"/>
      <c r="O15" s="43"/>
      <c r="P15" s="101"/>
      <c r="Q15" s="43"/>
      <c r="R15" s="101"/>
      <c r="S15" s="43"/>
      <c r="T15" s="101"/>
      <c r="U15" s="43"/>
      <c r="V15" s="101"/>
      <c r="W15" s="43"/>
      <c r="X15" s="102"/>
      <c r="Y15" s="106">
        <f t="shared" si="1"/>
        <v>2</v>
      </c>
      <c r="AA15" s="182" t="str">
        <f>'Fantastical Mundane |PARTS'!I$3</f>
        <v>Wooden Planks</v>
      </c>
      <c r="AB15" s="183"/>
      <c r="AC15" s="183"/>
      <c r="AD15" s="183"/>
      <c r="AE15" s="183"/>
      <c r="AF15" s="183"/>
      <c r="AG15" s="184"/>
      <c r="AH15" s="43"/>
      <c r="AI15" s="104"/>
      <c r="AJ15" s="43"/>
      <c r="AK15" s="104"/>
      <c r="AL15" s="43"/>
      <c r="AM15" s="104"/>
      <c r="AN15" s="43"/>
      <c r="AO15" s="104"/>
      <c r="AP15" s="43">
        <v>3</v>
      </c>
      <c r="AQ15" s="104"/>
      <c r="AR15" s="43"/>
      <c r="AS15" s="104"/>
      <c r="AT15" s="43"/>
      <c r="AU15" s="104"/>
      <c r="AV15" s="43"/>
      <c r="AW15" s="104"/>
      <c r="AX15" s="43"/>
      <c r="AY15" s="104"/>
      <c r="AZ15" s="43"/>
      <c r="BA15" s="104"/>
      <c r="BB15" s="43"/>
      <c r="BC15" s="104"/>
      <c r="BD15" s="43"/>
      <c r="BE15" s="101"/>
      <c r="BF15" s="43"/>
      <c r="BG15" s="101"/>
      <c r="BH15" s="43"/>
      <c r="BI15" s="101"/>
      <c r="BJ15" s="43"/>
      <c r="BK15" s="101"/>
      <c r="BL15" s="43"/>
      <c r="BM15" s="101"/>
      <c r="BN15" s="43"/>
      <c r="BO15" s="101"/>
      <c r="BP15" s="43"/>
      <c r="BQ15" s="101"/>
      <c r="BR15" s="43"/>
      <c r="BS15" s="101"/>
      <c r="BT15" s="43"/>
      <c r="BU15" s="101"/>
      <c r="BV15" s="43"/>
      <c r="BW15" s="101"/>
      <c r="BX15" s="43"/>
      <c r="BY15" s="105"/>
      <c r="BZ15" s="106">
        <f t="shared" si="2"/>
        <v>3</v>
      </c>
    </row>
    <row r="16" spans="2:78" ht="14.25" customHeight="1" x14ac:dyDescent="0.25">
      <c r="B16" s="100" t="str">
        <f>'Fantastical Mundane |REFINED'!J$3</f>
        <v>Copper Ingot</v>
      </c>
      <c r="C16" s="43"/>
      <c r="D16" s="101"/>
      <c r="E16" s="43"/>
      <c r="F16" s="101"/>
      <c r="G16" s="43"/>
      <c r="H16" s="101"/>
      <c r="I16" s="43"/>
      <c r="J16" s="101"/>
      <c r="K16" s="43"/>
      <c r="L16" s="101">
        <v>2</v>
      </c>
      <c r="M16" s="43"/>
      <c r="N16" s="101"/>
      <c r="O16" s="43"/>
      <c r="P16" s="101"/>
      <c r="Q16" s="43"/>
      <c r="R16" s="101"/>
      <c r="S16" s="43"/>
      <c r="T16" s="101"/>
      <c r="U16" s="43"/>
      <c r="V16" s="101"/>
      <c r="W16" s="43"/>
      <c r="X16" s="102"/>
      <c r="Y16" s="106">
        <f t="shared" si="1"/>
        <v>2</v>
      </c>
      <c r="AA16" s="182" t="str">
        <f>'Fantastical Mundane |PARTS'!J$3</f>
        <v>Wooden Pegs</v>
      </c>
      <c r="AB16" s="183"/>
      <c r="AC16" s="183"/>
      <c r="AD16" s="183"/>
      <c r="AE16" s="183"/>
      <c r="AF16" s="183"/>
      <c r="AG16" s="184"/>
      <c r="AH16" s="43"/>
      <c r="AI16" s="104"/>
      <c r="AJ16" s="43"/>
      <c r="AK16" s="104"/>
      <c r="AL16" s="43"/>
      <c r="AM16" s="104"/>
      <c r="AN16" s="43"/>
      <c r="AO16" s="104"/>
      <c r="AP16" s="43">
        <v>1</v>
      </c>
      <c r="AQ16" s="104"/>
      <c r="AR16" s="43"/>
      <c r="AS16" s="104"/>
      <c r="AT16" s="43"/>
      <c r="AU16" s="104"/>
      <c r="AV16" s="43"/>
      <c r="AW16" s="104"/>
      <c r="AX16" s="43"/>
      <c r="AY16" s="104"/>
      <c r="AZ16" s="43"/>
      <c r="BA16" s="104"/>
      <c r="BB16" s="43"/>
      <c r="BC16" s="104"/>
      <c r="BD16" s="43"/>
      <c r="BE16" s="101"/>
      <c r="BF16" s="43"/>
      <c r="BG16" s="101"/>
      <c r="BH16" s="43"/>
      <c r="BI16" s="101"/>
      <c r="BJ16" s="43"/>
      <c r="BK16" s="101"/>
      <c r="BL16" s="43"/>
      <c r="BM16" s="101"/>
      <c r="BN16" s="43"/>
      <c r="BO16" s="101"/>
      <c r="BP16" s="43"/>
      <c r="BQ16" s="101"/>
      <c r="BR16" s="43"/>
      <c r="BS16" s="101"/>
      <c r="BT16" s="43"/>
      <c r="BU16" s="101"/>
      <c r="BV16" s="43"/>
      <c r="BW16" s="101"/>
      <c r="BX16" s="43"/>
      <c r="BY16" s="105"/>
      <c r="BZ16" s="106">
        <f t="shared" si="2"/>
        <v>1</v>
      </c>
    </row>
    <row r="17" spans="2:78" ht="14.25" customHeight="1" x14ac:dyDescent="0.25">
      <c r="B17" s="100" t="str">
        <f>'Fantastical Mundane |REFINED'!K$3</f>
        <v>Crafting Wood</v>
      </c>
      <c r="C17" s="43"/>
      <c r="D17" s="101"/>
      <c r="E17" s="43"/>
      <c r="F17" s="101"/>
      <c r="G17" s="43"/>
      <c r="H17" s="101"/>
      <c r="I17" s="43"/>
      <c r="J17" s="101"/>
      <c r="K17" s="43"/>
      <c r="L17" s="101"/>
      <c r="M17" s="43">
        <v>1</v>
      </c>
      <c r="N17" s="101"/>
      <c r="O17" s="43"/>
      <c r="P17" s="101"/>
      <c r="Q17" s="43"/>
      <c r="R17" s="101"/>
      <c r="S17" s="43"/>
      <c r="T17" s="101"/>
      <c r="U17" s="43"/>
      <c r="V17" s="101"/>
      <c r="W17" s="43"/>
      <c r="X17" s="102"/>
      <c r="Y17" s="106">
        <f t="shared" si="1"/>
        <v>1</v>
      </c>
      <c r="AA17" s="182" t="str">
        <f>'Fantastical Mundane |PARTS'!K$3</f>
        <v>Copper Springs</v>
      </c>
      <c r="AB17" s="183"/>
      <c r="AC17" s="183"/>
      <c r="AD17" s="183"/>
      <c r="AE17" s="183"/>
      <c r="AF17" s="183"/>
      <c r="AG17" s="184"/>
      <c r="AH17" s="43"/>
      <c r="AI17" s="104"/>
      <c r="AJ17" s="43"/>
      <c r="AK17" s="104"/>
      <c r="AL17" s="43"/>
      <c r="AM17" s="104"/>
      <c r="AN17" s="43"/>
      <c r="AO17" s="104">
        <v>1</v>
      </c>
      <c r="AP17" s="43"/>
      <c r="AQ17" s="104"/>
      <c r="AR17" s="43"/>
      <c r="AS17" s="104"/>
      <c r="AT17" s="43"/>
      <c r="AU17" s="104"/>
      <c r="AV17" s="43"/>
      <c r="AW17" s="104"/>
      <c r="AX17" s="43"/>
      <c r="AY17" s="104"/>
      <c r="AZ17" s="43"/>
      <c r="BA17" s="104"/>
      <c r="BB17" s="43"/>
      <c r="BC17" s="104"/>
      <c r="BD17" s="43"/>
      <c r="BE17" s="101"/>
      <c r="BF17" s="43"/>
      <c r="BG17" s="101"/>
      <c r="BH17" s="43"/>
      <c r="BI17" s="101"/>
      <c r="BJ17" s="43"/>
      <c r="BK17" s="101"/>
      <c r="BL17" s="43"/>
      <c r="BM17" s="101"/>
      <c r="BN17" s="43"/>
      <c r="BO17" s="101"/>
      <c r="BP17" s="43"/>
      <c r="BQ17" s="101"/>
      <c r="BR17" s="43"/>
      <c r="BS17" s="101"/>
      <c r="BT17" s="43"/>
      <c r="BU17" s="101"/>
      <c r="BV17" s="43"/>
      <c r="BW17" s="101"/>
      <c r="BX17" s="43"/>
      <c r="BY17" s="105"/>
      <c r="BZ17" s="106">
        <f t="shared" si="2"/>
        <v>1</v>
      </c>
    </row>
    <row r="18" spans="2:78" ht="14.25" customHeight="1" x14ac:dyDescent="0.25">
      <c r="B18" s="100" t="str">
        <f>'Fantastical Mundane |REFINED'!L$3</f>
        <v>Iron Ingot</v>
      </c>
      <c r="C18" s="43"/>
      <c r="D18" s="101"/>
      <c r="E18" s="43"/>
      <c r="F18" s="101"/>
      <c r="G18" s="43"/>
      <c r="H18" s="101"/>
      <c r="I18" s="43"/>
      <c r="J18" s="101">
        <v>1</v>
      </c>
      <c r="K18" s="43"/>
      <c r="L18" s="101"/>
      <c r="M18" s="43"/>
      <c r="N18" s="101"/>
      <c r="O18" s="43"/>
      <c r="P18" s="101"/>
      <c r="Q18" s="43"/>
      <c r="R18" s="101"/>
      <c r="S18" s="43"/>
      <c r="T18" s="101"/>
      <c r="U18" s="43"/>
      <c r="V18" s="101"/>
      <c r="W18" s="43"/>
      <c r="X18" s="102"/>
      <c r="Y18" s="106">
        <f t="shared" si="1"/>
        <v>1</v>
      </c>
      <c r="AA18" s="182" t="str">
        <f>'Fantastical Mundane |PARTS'!L$3</f>
        <v>Copper Wire</v>
      </c>
      <c r="AB18" s="183"/>
      <c r="AC18" s="183"/>
      <c r="AD18" s="183"/>
      <c r="AE18" s="183"/>
      <c r="AF18" s="183"/>
      <c r="AG18" s="184"/>
      <c r="AH18" s="43"/>
      <c r="AI18" s="104"/>
      <c r="AJ18" s="43"/>
      <c r="AK18" s="104"/>
      <c r="AL18" s="43"/>
      <c r="AM18" s="104"/>
      <c r="AN18" s="43"/>
      <c r="AO18" s="104">
        <v>1</v>
      </c>
      <c r="AP18" s="43"/>
      <c r="AQ18" s="104"/>
      <c r="AR18" s="43"/>
      <c r="AS18" s="104"/>
      <c r="AT18" s="43"/>
      <c r="AU18" s="104"/>
      <c r="AV18" s="43"/>
      <c r="AW18" s="104"/>
      <c r="AX18" s="43"/>
      <c r="AY18" s="104"/>
      <c r="AZ18" s="43"/>
      <c r="BA18" s="104"/>
      <c r="BB18" s="43"/>
      <c r="BC18" s="104"/>
      <c r="BD18" s="43"/>
      <c r="BE18" s="101"/>
      <c r="BF18" s="43"/>
      <c r="BG18" s="101"/>
      <c r="BH18" s="43"/>
      <c r="BI18" s="101"/>
      <c r="BJ18" s="43"/>
      <c r="BK18" s="101"/>
      <c r="BL18" s="43"/>
      <c r="BM18" s="101"/>
      <c r="BN18" s="43"/>
      <c r="BO18" s="101"/>
      <c r="BP18" s="43"/>
      <c r="BQ18" s="101"/>
      <c r="BR18" s="43"/>
      <c r="BS18" s="101"/>
      <c r="BT18" s="43"/>
      <c r="BU18" s="101"/>
      <c r="BV18" s="43"/>
      <c r="BW18" s="101"/>
      <c r="BX18" s="43"/>
      <c r="BY18" s="105"/>
      <c r="BZ18" s="106">
        <f t="shared" si="2"/>
        <v>1</v>
      </c>
    </row>
    <row r="19" spans="2:78" ht="14.25" customHeight="1" x14ac:dyDescent="0.25">
      <c r="B19" s="100" t="str">
        <f>'Fantastical Mundane |REFINED'!M3</f>
        <v>Gold Ingot</v>
      </c>
      <c r="C19" s="43"/>
      <c r="D19" s="101"/>
      <c r="E19" s="43"/>
      <c r="F19" s="101"/>
      <c r="G19" s="43"/>
      <c r="H19" s="101"/>
      <c r="I19" s="43"/>
      <c r="J19" s="101"/>
      <c r="K19" s="43"/>
      <c r="L19" s="101"/>
      <c r="M19" s="43"/>
      <c r="N19" s="101">
        <v>1</v>
      </c>
      <c r="O19" s="43"/>
      <c r="P19" s="101"/>
      <c r="Q19" s="43"/>
      <c r="R19" s="101"/>
      <c r="S19" s="43"/>
      <c r="T19" s="101"/>
      <c r="U19" s="43"/>
      <c r="V19" s="101"/>
      <c r="W19" s="43"/>
      <c r="X19" s="102"/>
      <c r="Y19" s="106">
        <f t="shared" si="1"/>
        <v>1</v>
      </c>
      <c r="AA19" s="182" t="str">
        <f>'Fantastical Mundane |PARTS'!M$3</f>
        <v>Moon Flask</v>
      </c>
      <c r="AB19" s="183"/>
      <c r="AC19" s="183"/>
      <c r="AD19" s="183"/>
      <c r="AE19" s="183"/>
      <c r="AF19" s="183"/>
      <c r="AG19" s="184"/>
      <c r="AH19" s="43"/>
      <c r="AI19" s="104"/>
      <c r="AJ19" s="43"/>
      <c r="AK19" s="104"/>
      <c r="AL19" s="43"/>
      <c r="AM19" s="104"/>
      <c r="AN19" s="43">
        <v>2</v>
      </c>
      <c r="AO19" s="104"/>
      <c r="AP19" s="43"/>
      <c r="AQ19" s="104"/>
      <c r="AR19" s="43"/>
      <c r="AS19" s="104"/>
      <c r="AT19" s="43"/>
      <c r="AU19" s="104"/>
      <c r="AV19" s="43"/>
      <c r="AW19" s="104"/>
      <c r="AX19" s="43"/>
      <c r="AY19" s="104"/>
      <c r="AZ19" s="43"/>
      <c r="BA19" s="104"/>
      <c r="BB19" s="43"/>
      <c r="BC19" s="104"/>
      <c r="BD19" s="43"/>
      <c r="BE19" s="101"/>
      <c r="BF19" s="43"/>
      <c r="BG19" s="101"/>
      <c r="BH19" s="43"/>
      <c r="BI19" s="101"/>
      <c r="BJ19" s="43"/>
      <c r="BK19" s="101"/>
      <c r="BL19" s="43"/>
      <c r="BM19" s="101"/>
      <c r="BN19" s="43"/>
      <c r="BO19" s="101"/>
      <c r="BP19" s="43"/>
      <c r="BQ19" s="101"/>
      <c r="BR19" s="43"/>
      <c r="BS19" s="101"/>
      <c r="BT19" s="43"/>
      <c r="BU19" s="101"/>
      <c r="BV19" s="43"/>
      <c r="BW19" s="101"/>
      <c r="BX19" s="43"/>
      <c r="BY19" s="105"/>
      <c r="BZ19" s="106">
        <f t="shared" si="2"/>
        <v>2</v>
      </c>
    </row>
    <row r="20" spans="2:78" ht="14.25" customHeight="1" x14ac:dyDescent="0.25">
      <c r="B20" s="100" t="str">
        <f>'Fantastical Mundane |REFINED'!C$9</f>
        <v>Cloth</v>
      </c>
      <c r="C20" s="43"/>
      <c r="D20" s="101"/>
      <c r="E20" s="43"/>
      <c r="F20" s="101"/>
      <c r="G20" s="43"/>
      <c r="H20" s="101"/>
      <c r="I20" s="43"/>
      <c r="J20" s="101"/>
      <c r="K20" s="43"/>
      <c r="L20" s="101"/>
      <c r="M20" s="43"/>
      <c r="N20" s="101"/>
      <c r="O20" s="43">
        <v>2</v>
      </c>
      <c r="P20" s="101"/>
      <c r="Q20" s="43"/>
      <c r="R20" s="101"/>
      <c r="S20" s="43"/>
      <c r="T20" s="101"/>
      <c r="U20" s="43"/>
      <c r="V20" s="101"/>
      <c r="W20" s="43"/>
      <c r="X20" s="102"/>
      <c r="Y20" s="106">
        <f t="shared" si="1"/>
        <v>2</v>
      </c>
      <c r="AA20" s="182" t="str">
        <f>'Fantastical Mundane |PARTS'!C$9</f>
        <v>Stack of Paper</v>
      </c>
      <c r="AB20" s="183"/>
      <c r="AC20" s="183"/>
      <c r="AD20" s="183"/>
      <c r="AE20" s="183"/>
      <c r="AF20" s="183"/>
      <c r="AG20" s="184"/>
      <c r="AH20" s="43"/>
      <c r="AI20" s="104"/>
      <c r="AJ20" s="43"/>
      <c r="AK20" s="104"/>
      <c r="AL20" s="43"/>
      <c r="AM20" s="104"/>
      <c r="AN20" s="43"/>
      <c r="AO20" s="104"/>
      <c r="AP20" s="43"/>
      <c r="AQ20" s="104"/>
      <c r="AR20" s="43"/>
      <c r="AS20" s="104"/>
      <c r="AT20" s="43"/>
      <c r="AU20" s="104">
        <v>3</v>
      </c>
      <c r="AV20" s="43"/>
      <c r="AW20" s="104"/>
      <c r="AX20" s="43"/>
      <c r="AY20" s="104"/>
      <c r="AZ20" s="43"/>
      <c r="BA20" s="104"/>
      <c r="BB20" s="43"/>
      <c r="BC20" s="104"/>
      <c r="BD20" s="43"/>
      <c r="BE20" s="101"/>
      <c r="BF20" s="43"/>
      <c r="BG20" s="101"/>
      <c r="BH20" s="43"/>
      <c r="BI20" s="101"/>
      <c r="BJ20" s="43"/>
      <c r="BK20" s="101"/>
      <c r="BL20" s="43"/>
      <c r="BM20" s="101"/>
      <c r="BN20" s="43"/>
      <c r="BO20" s="101"/>
      <c r="BP20" s="43"/>
      <c r="BQ20" s="101"/>
      <c r="BR20" s="43"/>
      <c r="BS20" s="101"/>
      <c r="BT20" s="43"/>
      <c r="BU20" s="101"/>
      <c r="BV20" s="43"/>
      <c r="BW20" s="101"/>
      <c r="BX20" s="43"/>
      <c r="BY20" s="105"/>
      <c r="BZ20" s="106">
        <f t="shared" si="2"/>
        <v>3</v>
      </c>
    </row>
    <row r="21" spans="2:78" ht="14.25" customHeight="1" x14ac:dyDescent="0.25">
      <c r="B21" s="100" t="str">
        <f>'Fantastical Mundane |REFINED'!D$9</f>
        <v>Thread</v>
      </c>
      <c r="C21" s="43"/>
      <c r="D21" s="101"/>
      <c r="E21" s="43"/>
      <c r="F21" s="101"/>
      <c r="G21" s="43"/>
      <c r="H21" s="101"/>
      <c r="I21" s="43"/>
      <c r="J21" s="101"/>
      <c r="K21" s="43"/>
      <c r="L21" s="101"/>
      <c r="M21" s="43"/>
      <c r="N21" s="101"/>
      <c r="O21" s="43"/>
      <c r="P21" s="101">
        <v>2</v>
      </c>
      <c r="Q21" s="43"/>
      <c r="R21" s="101"/>
      <c r="S21" s="43"/>
      <c r="T21" s="101"/>
      <c r="U21" s="43"/>
      <c r="V21" s="101"/>
      <c r="W21" s="43"/>
      <c r="X21" s="102"/>
      <c r="Y21" s="106">
        <f t="shared" si="1"/>
        <v>2</v>
      </c>
      <c r="AA21" s="182" t="str">
        <f>'Fantastical Mundane |PARTS'!D$9</f>
        <v>TBD</v>
      </c>
      <c r="AB21" s="183"/>
      <c r="AC21" s="183"/>
      <c r="AD21" s="183"/>
      <c r="AE21" s="183"/>
      <c r="AF21" s="183"/>
      <c r="AG21" s="184"/>
      <c r="AH21" s="43"/>
      <c r="AI21" s="104"/>
      <c r="AJ21" s="43"/>
      <c r="AK21" s="104"/>
      <c r="AL21" s="43"/>
      <c r="AM21" s="104"/>
      <c r="AN21" s="43"/>
      <c r="AO21" s="104"/>
      <c r="AP21" s="43"/>
      <c r="AQ21" s="104"/>
      <c r="AR21" s="43"/>
      <c r="AS21" s="104"/>
      <c r="AT21" s="43"/>
      <c r="AU21" s="104"/>
      <c r="AV21" s="43"/>
      <c r="AW21" s="104"/>
      <c r="AX21" s="43"/>
      <c r="AY21" s="104"/>
      <c r="AZ21" s="43"/>
      <c r="BA21" s="104"/>
      <c r="BB21" s="43"/>
      <c r="BC21" s="104"/>
      <c r="BD21" s="43"/>
      <c r="BE21" s="101"/>
      <c r="BF21" s="43"/>
      <c r="BG21" s="101"/>
      <c r="BH21" s="43"/>
      <c r="BI21" s="101"/>
      <c r="BJ21" s="43"/>
      <c r="BK21" s="101"/>
      <c r="BL21" s="43"/>
      <c r="BM21" s="101"/>
      <c r="BN21" s="43"/>
      <c r="BO21" s="101"/>
      <c r="BP21" s="43"/>
      <c r="BQ21" s="101"/>
      <c r="BR21" s="43"/>
      <c r="BS21" s="101"/>
      <c r="BT21" s="43"/>
      <c r="BU21" s="101"/>
      <c r="BV21" s="43"/>
      <c r="BW21" s="101"/>
      <c r="BX21" s="43"/>
      <c r="BY21" s="105"/>
      <c r="BZ21" s="106">
        <f t="shared" si="2"/>
        <v>0</v>
      </c>
    </row>
    <row r="22" spans="2:78" ht="14.25" customHeight="1" x14ac:dyDescent="0.25">
      <c r="B22" s="100" t="str">
        <f>'Fantastical Mundane |REFINED'!E$9</f>
        <v>Wood Pulp</v>
      </c>
      <c r="C22" s="43"/>
      <c r="D22" s="101"/>
      <c r="E22" s="43"/>
      <c r="F22" s="101"/>
      <c r="G22" s="43"/>
      <c r="H22" s="101"/>
      <c r="I22" s="43"/>
      <c r="J22" s="101"/>
      <c r="K22" s="43">
        <v>1</v>
      </c>
      <c r="L22" s="101"/>
      <c r="M22" s="43">
        <v>1</v>
      </c>
      <c r="N22" s="101"/>
      <c r="O22" s="43"/>
      <c r="P22" s="101"/>
      <c r="Q22" s="43"/>
      <c r="R22" s="101"/>
      <c r="S22" s="43"/>
      <c r="T22" s="101"/>
      <c r="U22" s="43"/>
      <c r="V22" s="101"/>
      <c r="W22" s="43"/>
      <c r="X22" s="102"/>
      <c r="Y22" s="106">
        <f t="shared" si="1"/>
        <v>2</v>
      </c>
      <c r="AA22" s="182" t="str">
        <f>'Fantastical Mundane |PARTS'!E$9</f>
        <v>TBD</v>
      </c>
      <c r="AB22" s="183"/>
      <c r="AC22" s="183"/>
      <c r="AD22" s="183"/>
      <c r="AE22" s="183"/>
      <c r="AF22" s="183"/>
      <c r="AG22" s="184"/>
      <c r="AH22" s="43"/>
      <c r="AI22" s="104"/>
      <c r="AJ22" s="43"/>
      <c r="AK22" s="104"/>
      <c r="AL22" s="43"/>
      <c r="AM22" s="104"/>
      <c r="AN22" s="43"/>
      <c r="AO22" s="104"/>
      <c r="AP22" s="43"/>
      <c r="AQ22" s="104"/>
      <c r="AR22" s="43"/>
      <c r="AS22" s="104"/>
      <c r="AT22" s="43"/>
      <c r="AU22" s="104"/>
      <c r="AV22" s="43"/>
      <c r="AW22" s="104"/>
      <c r="AX22" s="43"/>
      <c r="AY22" s="104"/>
      <c r="AZ22" s="43"/>
      <c r="BA22" s="104"/>
      <c r="BB22" s="43"/>
      <c r="BC22" s="104"/>
      <c r="BD22" s="43"/>
      <c r="BE22" s="101"/>
      <c r="BF22" s="43"/>
      <c r="BG22" s="101"/>
      <c r="BH22" s="43"/>
      <c r="BI22" s="101"/>
      <c r="BJ22" s="43"/>
      <c r="BK22" s="101"/>
      <c r="BL22" s="43"/>
      <c r="BM22" s="101"/>
      <c r="BN22" s="43"/>
      <c r="BO22" s="101"/>
      <c r="BP22" s="43"/>
      <c r="BQ22" s="101"/>
      <c r="BR22" s="43"/>
      <c r="BS22" s="101"/>
      <c r="BT22" s="43"/>
      <c r="BU22" s="101"/>
      <c r="BV22" s="43"/>
      <c r="BW22" s="101"/>
      <c r="BX22" s="43"/>
      <c r="BY22" s="105"/>
      <c r="BZ22" s="106">
        <f t="shared" si="2"/>
        <v>0</v>
      </c>
    </row>
    <row r="23" spans="2:78" ht="14.25" customHeight="1" x14ac:dyDescent="0.25">
      <c r="B23" s="100" t="str">
        <f>'Fantastical Mundane |REFINED'!F$9</f>
        <v>TBD</v>
      </c>
      <c r="C23" s="43"/>
      <c r="D23" s="101"/>
      <c r="E23" s="43"/>
      <c r="F23" s="101"/>
      <c r="G23" s="43"/>
      <c r="H23" s="101"/>
      <c r="I23" s="43"/>
      <c r="J23" s="101"/>
      <c r="K23" s="43"/>
      <c r="L23" s="101"/>
      <c r="M23" s="43"/>
      <c r="N23" s="101"/>
      <c r="O23" s="43"/>
      <c r="P23" s="101"/>
      <c r="Q23" s="43"/>
      <c r="R23" s="101"/>
      <c r="S23" s="43"/>
      <c r="T23" s="101"/>
      <c r="U23" s="43"/>
      <c r="V23" s="101"/>
      <c r="W23" s="43"/>
      <c r="X23" s="102"/>
      <c r="Y23" s="106">
        <f t="shared" si="1"/>
        <v>0</v>
      </c>
      <c r="AA23" s="182" t="str">
        <f>'Fantastical Mundane |PARTS'!F$9</f>
        <v>TBD</v>
      </c>
      <c r="AB23" s="183"/>
      <c r="AC23" s="183"/>
      <c r="AD23" s="183"/>
      <c r="AE23" s="183"/>
      <c r="AF23" s="183"/>
      <c r="AG23" s="184"/>
      <c r="AH23" s="43"/>
      <c r="AI23" s="104"/>
      <c r="AJ23" s="43"/>
      <c r="AK23" s="104"/>
      <c r="AL23" s="43"/>
      <c r="AM23" s="104"/>
      <c r="AN23" s="43"/>
      <c r="AO23" s="104"/>
      <c r="AP23" s="43"/>
      <c r="AQ23" s="104"/>
      <c r="AR23" s="43"/>
      <c r="AS23" s="104"/>
      <c r="AT23" s="43"/>
      <c r="AU23" s="104"/>
      <c r="AV23" s="43"/>
      <c r="AW23" s="104"/>
      <c r="AX23" s="43"/>
      <c r="AY23" s="104"/>
      <c r="AZ23" s="43"/>
      <c r="BA23" s="104"/>
      <c r="BB23" s="43"/>
      <c r="BC23" s="104"/>
      <c r="BD23" s="43"/>
      <c r="BE23" s="101"/>
      <c r="BF23" s="43"/>
      <c r="BG23" s="101"/>
      <c r="BH23" s="43"/>
      <c r="BI23" s="101"/>
      <c r="BJ23" s="43"/>
      <c r="BK23" s="101"/>
      <c r="BL23" s="43"/>
      <c r="BM23" s="101"/>
      <c r="BN23" s="43"/>
      <c r="BO23" s="101"/>
      <c r="BP23" s="43"/>
      <c r="BQ23" s="101"/>
      <c r="BR23" s="43"/>
      <c r="BS23" s="101"/>
      <c r="BT23" s="43"/>
      <c r="BU23" s="101"/>
      <c r="BV23" s="43"/>
      <c r="BW23" s="101"/>
      <c r="BX23" s="43"/>
      <c r="BY23" s="105"/>
      <c r="BZ23" s="106">
        <f t="shared" si="2"/>
        <v>0</v>
      </c>
    </row>
    <row r="24" spans="2:78" ht="14.25" customHeight="1" x14ac:dyDescent="0.25">
      <c r="B24" s="100" t="str">
        <f>'Fantastical Mundane |REFINED'!G$9</f>
        <v>TBD</v>
      </c>
      <c r="C24" s="43"/>
      <c r="D24" s="101"/>
      <c r="E24" s="43"/>
      <c r="F24" s="101"/>
      <c r="G24" s="43"/>
      <c r="H24" s="101"/>
      <c r="I24" s="43"/>
      <c r="J24" s="101"/>
      <c r="K24" s="43"/>
      <c r="L24" s="101"/>
      <c r="M24" s="43"/>
      <c r="N24" s="101"/>
      <c r="O24" s="43"/>
      <c r="P24" s="101"/>
      <c r="Q24" s="43"/>
      <c r="R24" s="101"/>
      <c r="S24" s="43"/>
      <c r="T24" s="101"/>
      <c r="U24" s="43"/>
      <c r="V24" s="101"/>
      <c r="W24" s="43"/>
      <c r="X24" s="102"/>
      <c r="Y24" s="106">
        <f t="shared" si="1"/>
        <v>0</v>
      </c>
      <c r="AA24" s="182" t="str">
        <f>'Fantastical Mundane |PARTS'!G$9</f>
        <v>TBD</v>
      </c>
      <c r="AB24" s="183"/>
      <c r="AC24" s="183"/>
      <c r="AD24" s="183"/>
      <c r="AE24" s="183"/>
      <c r="AF24" s="183"/>
      <c r="AG24" s="184"/>
      <c r="AH24" s="43"/>
      <c r="AI24" s="104"/>
      <c r="AJ24" s="43"/>
      <c r="AK24" s="104"/>
      <c r="AL24" s="43"/>
      <c r="AM24" s="104"/>
      <c r="AN24" s="43"/>
      <c r="AO24" s="104"/>
      <c r="AP24" s="43"/>
      <c r="AQ24" s="104"/>
      <c r="AR24" s="43"/>
      <c r="AS24" s="104"/>
      <c r="AT24" s="43"/>
      <c r="AU24" s="104"/>
      <c r="AV24" s="43"/>
      <c r="AW24" s="104"/>
      <c r="AX24" s="43"/>
      <c r="AY24" s="104"/>
      <c r="AZ24" s="43"/>
      <c r="BA24" s="104"/>
      <c r="BB24" s="43"/>
      <c r="BC24" s="104"/>
      <c r="BD24" s="43"/>
      <c r="BE24" s="101"/>
      <c r="BF24" s="43"/>
      <c r="BG24" s="101"/>
      <c r="BH24" s="43"/>
      <c r="BI24" s="101"/>
      <c r="BJ24" s="43"/>
      <c r="BK24" s="101"/>
      <c r="BL24" s="43"/>
      <c r="BM24" s="101"/>
      <c r="BN24" s="43"/>
      <c r="BO24" s="101"/>
      <c r="BP24" s="43"/>
      <c r="BQ24" s="101"/>
      <c r="BR24" s="43"/>
      <c r="BS24" s="101"/>
      <c r="BT24" s="43"/>
      <c r="BU24" s="101"/>
      <c r="BV24" s="43"/>
      <c r="BW24" s="101"/>
      <c r="BX24" s="43"/>
      <c r="BY24" s="105"/>
      <c r="BZ24" s="106">
        <f t="shared" si="2"/>
        <v>0</v>
      </c>
    </row>
    <row r="25" spans="2:78" ht="14.25" customHeight="1" x14ac:dyDescent="0.25">
      <c r="B25" s="100" t="str">
        <f>'Fantastical Mundane |REFINED'!H$9</f>
        <v>TBD</v>
      </c>
      <c r="C25" s="43"/>
      <c r="D25" s="101"/>
      <c r="E25" s="43"/>
      <c r="F25" s="101"/>
      <c r="G25" s="43"/>
      <c r="H25" s="101"/>
      <c r="I25" s="43"/>
      <c r="J25" s="101"/>
      <c r="K25" s="43"/>
      <c r="L25" s="101"/>
      <c r="M25" s="43"/>
      <c r="N25" s="101"/>
      <c r="O25" s="43"/>
      <c r="P25" s="101"/>
      <c r="Q25" s="43"/>
      <c r="R25" s="101"/>
      <c r="S25" s="43"/>
      <c r="T25" s="101"/>
      <c r="U25" s="43"/>
      <c r="V25" s="101"/>
      <c r="W25" s="43"/>
      <c r="X25" s="102"/>
      <c r="Y25" s="106">
        <f t="shared" si="1"/>
        <v>0</v>
      </c>
      <c r="AA25" s="182" t="str">
        <f>'Fantastical Mundane |PARTS'!H$9</f>
        <v>TBD</v>
      </c>
      <c r="AB25" s="183"/>
      <c r="AC25" s="183"/>
      <c r="AD25" s="183"/>
      <c r="AE25" s="183"/>
      <c r="AF25" s="183"/>
      <c r="AG25" s="184"/>
      <c r="AH25" s="43"/>
      <c r="AI25" s="104"/>
      <c r="AJ25" s="43"/>
      <c r="AK25" s="104"/>
      <c r="AL25" s="43"/>
      <c r="AM25" s="104"/>
      <c r="AN25" s="43"/>
      <c r="AO25" s="104"/>
      <c r="AP25" s="43"/>
      <c r="AQ25" s="104"/>
      <c r="AR25" s="43"/>
      <c r="AS25" s="104"/>
      <c r="AT25" s="43"/>
      <c r="AU25" s="104"/>
      <c r="AV25" s="43"/>
      <c r="AW25" s="104"/>
      <c r="AX25" s="43"/>
      <c r="AY25" s="104"/>
      <c r="AZ25" s="43"/>
      <c r="BA25" s="104"/>
      <c r="BB25" s="43"/>
      <c r="BC25" s="104"/>
      <c r="BD25" s="43"/>
      <c r="BE25" s="101"/>
      <c r="BF25" s="43"/>
      <c r="BG25" s="101"/>
      <c r="BH25" s="43"/>
      <c r="BI25" s="101"/>
      <c r="BJ25" s="43"/>
      <c r="BK25" s="101"/>
      <c r="BL25" s="43"/>
      <c r="BM25" s="101"/>
      <c r="BN25" s="43"/>
      <c r="BO25" s="101"/>
      <c r="BP25" s="43"/>
      <c r="BQ25" s="101"/>
      <c r="BR25" s="43"/>
      <c r="BS25" s="101"/>
      <c r="BT25" s="43"/>
      <c r="BU25" s="101"/>
      <c r="BV25" s="43"/>
      <c r="BW25" s="101"/>
      <c r="BX25" s="43"/>
      <c r="BY25" s="105"/>
      <c r="BZ25" s="106">
        <f t="shared" si="2"/>
        <v>0</v>
      </c>
    </row>
    <row r="26" spans="2:78" ht="14.25" customHeight="1" x14ac:dyDescent="0.25">
      <c r="B26" s="100" t="str">
        <f>'Fantastical Mundane |REFINED'!I$9</f>
        <v>TBD</v>
      </c>
      <c r="C26" s="43"/>
      <c r="D26" s="101"/>
      <c r="E26" s="43"/>
      <c r="F26" s="101"/>
      <c r="G26" s="43"/>
      <c r="H26" s="101"/>
      <c r="I26" s="43"/>
      <c r="J26" s="101"/>
      <c r="K26" s="43"/>
      <c r="L26" s="101"/>
      <c r="M26" s="43"/>
      <c r="N26" s="101"/>
      <c r="O26" s="43"/>
      <c r="P26" s="101"/>
      <c r="Q26" s="43"/>
      <c r="R26" s="101"/>
      <c r="S26" s="43"/>
      <c r="T26" s="101"/>
      <c r="U26" s="43"/>
      <c r="V26" s="101"/>
      <c r="W26" s="43"/>
      <c r="X26" s="102"/>
      <c r="Y26" s="106">
        <f t="shared" si="1"/>
        <v>0</v>
      </c>
      <c r="AA26" s="182" t="str">
        <f>'Fantastical Mundane |PARTS'!I$9</f>
        <v>TBD</v>
      </c>
      <c r="AB26" s="183"/>
      <c r="AC26" s="183"/>
      <c r="AD26" s="183"/>
      <c r="AE26" s="183"/>
      <c r="AF26" s="183"/>
      <c r="AG26" s="184"/>
      <c r="AH26" s="43"/>
      <c r="AI26" s="104"/>
      <c r="AJ26" s="43"/>
      <c r="AK26" s="104"/>
      <c r="AL26" s="43"/>
      <c r="AM26" s="104"/>
      <c r="AN26" s="43"/>
      <c r="AO26" s="104"/>
      <c r="AP26" s="43"/>
      <c r="AQ26" s="104"/>
      <c r="AR26" s="43"/>
      <c r="AS26" s="104"/>
      <c r="AT26" s="43"/>
      <c r="AU26" s="104"/>
      <c r="AV26" s="43"/>
      <c r="AW26" s="104"/>
      <c r="AX26" s="43"/>
      <c r="AY26" s="104"/>
      <c r="AZ26" s="43"/>
      <c r="BA26" s="104"/>
      <c r="BB26" s="43"/>
      <c r="BC26" s="104"/>
      <c r="BD26" s="43"/>
      <c r="BE26" s="101"/>
      <c r="BF26" s="43"/>
      <c r="BG26" s="101"/>
      <c r="BH26" s="43"/>
      <c r="BI26" s="101"/>
      <c r="BJ26" s="43"/>
      <c r="BK26" s="101"/>
      <c r="BL26" s="43"/>
      <c r="BM26" s="101"/>
      <c r="BN26" s="43"/>
      <c r="BO26" s="101"/>
      <c r="BP26" s="43"/>
      <c r="BQ26" s="101"/>
      <c r="BR26" s="43"/>
      <c r="BS26" s="101"/>
      <c r="BT26" s="43"/>
      <c r="BU26" s="101"/>
      <c r="BV26" s="43"/>
      <c r="BW26" s="101"/>
      <c r="BX26" s="43"/>
      <c r="BY26" s="105"/>
      <c r="BZ26" s="106">
        <f t="shared" si="2"/>
        <v>0</v>
      </c>
    </row>
    <row r="27" spans="2:78" ht="14.25" customHeight="1" x14ac:dyDescent="0.25">
      <c r="B27" s="100" t="str">
        <f>'Fantastical Mundane |REFINED'!J$9</f>
        <v>TBD</v>
      </c>
      <c r="C27" s="43"/>
      <c r="D27" s="101"/>
      <c r="E27" s="43"/>
      <c r="F27" s="101"/>
      <c r="G27" s="43"/>
      <c r="H27" s="101"/>
      <c r="I27" s="43"/>
      <c r="J27" s="101"/>
      <c r="K27" s="43"/>
      <c r="L27" s="101"/>
      <c r="M27" s="43"/>
      <c r="N27" s="101"/>
      <c r="O27" s="43"/>
      <c r="P27" s="101"/>
      <c r="Q27" s="43"/>
      <c r="R27" s="101"/>
      <c r="S27" s="43"/>
      <c r="T27" s="101"/>
      <c r="U27" s="43"/>
      <c r="V27" s="101"/>
      <c r="W27" s="43"/>
      <c r="X27" s="102"/>
      <c r="Y27" s="106">
        <f t="shared" si="1"/>
        <v>0</v>
      </c>
      <c r="AA27" s="182" t="str">
        <f>'Fantastical Mundane |PARTS'!J$9</f>
        <v>TBD</v>
      </c>
      <c r="AB27" s="183"/>
      <c r="AC27" s="183"/>
      <c r="AD27" s="183"/>
      <c r="AE27" s="183"/>
      <c r="AF27" s="183"/>
      <c r="AG27" s="184"/>
      <c r="AH27" s="43"/>
      <c r="AI27" s="104"/>
      <c r="AJ27" s="43"/>
      <c r="AK27" s="104"/>
      <c r="AL27" s="43"/>
      <c r="AM27" s="104"/>
      <c r="AN27" s="43"/>
      <c r="AO27" s="104"/>
      <c r="AP27" s="43"/>
      <c r="AQ27" s="104"/>
      <c r="AR27" s="43"/>
      <c r="AS27" s="104"/>
      <c r="AT27" s="43"/>
      <c r="AU27" s="104"/>
      <c r="AV27" s="43"/>
      <c r="AW27" s="104"/>
      <c r="AX27" s="43"/>
      <c r="AY27" s="104"/>
      <c r="AZ27" s="43"/>
      <c r="BA27" s="104"/>
      <c r="BB27" s="43"/>
      <c r="BC27" s="104"/>
      <c r="BD27" s="43"/>
      <c r="BE27" s="101"/>
      <c r="BF27" s="43"/>
      <c r="BG27" s="101"/>
      <c r="BH27" s="43"/>
      <c r="BI27" s="101"/>
      <c r="BJ27" s="43"/>
      <c r="BK27" s="101"/>
      <c r="BL27" s="43"/>
      <c r="BM27" s="101"/>
      <c r="BN27" s="43"/>
      <c r="BO27" s="101"/>
      <c r="BP27" s="43"/>
      <c r="BQ27" s="101"/>
      <c r="BR27" s="43"/>
      <c r="BS27" s="101"/>
      <c r="BT27" s="43"/>
      <c r="BU27" s="101"/>
      <c r="BV27" s="43"/>
      <c r="BW27" s="101"/>
      <c r="BX27" s="43"/>
      <c r="BY27" s="105"/>
      <c r="BZ27" s="106">
        <f t="shared" si="2"/>
        <v>0</v>
      </c>
    </row>
    <row r="28" spans="2:78" ht="14.25" customHeight="1" x14ac:dyDescent="0.25">
      <c r="B28" s="100" t="str">
        <f>'Fantastical Mundane |REFINED'!K$9</f>
        <v>TBD</v>
      </c>
      <c r="C28" s="43"/>
      <c r="D28" s="101"/>
      <c r="E28" s="43"/>
      <c r="F28" s="101"/>
      <c r="G28" s="43"/>
      <c r="H28" s="101"/>
      <c r="I28" s="43"/>
      <c r="J28" s="101"/>
      <c r="K28" s="43"/>
      <c r="L28" s="101"/>
      <c r="M28" s="43"/>
      <c r="N28" s="101"/>
      <c r="O28" s="43"/>
      <c r="P28" s="101"/>
      <c r="Q28" s="43"/>
      <c r="R28" s="101"/>
      <c r="S28" s="43"/>
      <c r="T28" s="101"/>
      <c r="U28" s="43"/>
      <c r="V28" s="101"/>
      <c r="W28" s="43"/>
      <c r="X28" s="102"/>
      <c r="Y28" s="106">
        <f t="shared" si="1"/>
        <v>0</v>
      </c>
      <c r="AA28" s="182" t="str">
        <f>'Fantastical Mundane |PARTS'!K$9</f>
        <v>TBD</v>
      </c>
      <c r="AB28" s="183"/>
      <c r="AC28" s="183"/>
      <c r="AD28" s="183"/>
      <c r="AE28" s="183"/>
      <c r="AF28" s="183"/>
      <c r="AG28" s="184"/>
      <c r="AH28" s="43"/>
      <c r="AI28" s="104"/>
      <c r="AJ28" s="43"/>
      <c r="AK28" s="104"/>
      <c r="AL28" s="43"/>
      <c r="AM28" s="104"/>
      <c r="AN28" s="43"/>
      <c r="AO28" s="104"/>
      <c r="AP28" s="43"/>
      <c r="AQ28" s="104"/>
      <c r="AR28" s="43"/>
      <c r="AS28" s="104"/>
      <c r="AT28" s="43"/>
      <c r="AU28" s="104"/>
      <c r="AV28" s="43"/>
      <c r="AW28" s="104"/>
      <c r="AX28" s="43"/>
      <c r="AY28" s="104"/>
      <c r="AZ28" s="43"/>
      <c r="BA28" s="104"/>
      <c r="BB28" s="43"/>
      <c r="BC28" s="104"/>
      <c r="BD28" s="43"/>
      <c r="BE28" s="101"/>
      <c r="BF28" s="43"/>
      <c r="BG28" s="101"/>
      <c r="BH28" s="43"/>
      <c r="BI28" s="101"/>
      <c r="BJ28" s="43"/>
      <c r="BK28" s="101"/>
      <c r="BL28" s="43"/>
      <c r="BM28" s="101"/>
      <c r="BN28" s="43"/>
      <c r="BO28" s="101"/>
      <c r="BP28" s="43"/>
      <c r="BQ28" s="101"/>
      <c r="BR28" s="43"/>
      <c r="BS28" s="101"/>
      <c r="BT28" s="43"/>
      <c r="BU28" s="101"/>
      <c r="BV28" s="43"/>
      <c r="BW28" s="101"/>
      <c r="BX28" s="43"/>
      <c r="BY28" s="105"/>
      <c r="BZ28" s="106">
        <f t="shared" si="2"/>
        <v>0</v>
      </c>
    </row>
    <row r="29" spans="2:78" ht="14.25" customHeight="1" x14ac:dyDescent="0.25">
      <c r="B29" s="100" t="str">
        <f>'Fantastical Mundane |REFINED'!L$9</f>
        <v>TBD</v>
      </c>
      <c r="C29" s="43"/>
      <c r="D29" s="101"/>
      <c r="E29" s="43"/>
      <c r="F29" s="101"/>
      <c r="G29" s="43"/>
      <c r="H29" s="101"/>
      <c r="I29" s="43"/>
      <c r="J29" s="101"/>
      <c r="K29" s="43"/>
      <c r="L29" s="101"/>
      <c r="M29" s="43"/>
      <c r="N29" s="101"/>
      <c r="O29" s="43"/>
      <c r="P29" s="101"/>
      <c r="Q29" s="43"/>
      <c r="R29" s="101"/>
      <c r="S29" s="43"/>
      <c r="T29" s="101"/>
      <c r="U29" s="43"/>
      <c r="V29" s="101"/>
      <c r="W29" s="43"/>
      <c r="X29" s="102"/>
      <c r="Y29" s="106">
        <f t="shared" si="1"/>
        <v>0</v>
      </c>
      <c r="AA29" s="182" t="str">
        <f>'Fantastical Mundane |PARTS'!L$9</f>
        <v>TBD</v>
      </c>
      <c r="AB29" s="183"/>
      <c r="AC29" s="183"/>
      <c r="AD29" s="183"/>
      <c r="AE29" s="183"/>
      <c r="AF29" s="183"/>
      <c r="AG29" s="184"/>
      <c r="AH29" s="43"/>
      <c r="AI29" s="104"/>
      <c r="AJ29" s="43"/>
      <c r="AK29" s="104"/>
      <c r="AL29" s="43"/>
      <c r="AM29" s="104"/>
      <c r="AN29" s="43"/>
      <c r="AO29" s="104"/>
      <c r="AP29" s="43"/>
      <c r="AQ29" s="104"/>
      <c r="AR29" s="43"/>
      <c r="AS29" s="104"/>
      <c r="AT29" s="43"/>
      <c r="AU29" s="104"/>
      <c r="AV29" s="43"/>
      <c r="AW29" s="104"/>
      <c r="AX29" s="43"/>
      <c r="AY29" s="104"/>
      <c r="AZ29" s="43"/>
      <c r="BA29" s="104"/>
      <c r="BB29" s="43"/>
      <c r="BC29" s="104"/>
      <c r="BD29" s="43"/>
      <c r="BE29" s="101"/>
      <c r="BF29" s="43"/>
      <c r="BG29" s="101"/>
      <c r="BH29" s="43"/>
      <c r="BI29" s="101"/>
      <c r="BJ29" s="43"/>
      <c r="BK29" s="101"/>
      <c r="BL29" s="43"/>
      <c r="BM29" s="101"/>
      <c r="BN29" s="43"/>
      <c r="BO29" s="101"/>
      <c r="BP29" s="43"/>
      <c r="BQ29" s="101"/>
      <c r="BR29" s="43"/>
      <c r="BS29" s="101"/>
      <c r="BT29" s="43"/>
      <c r="BU29" s="101"/>
      <c r="BV29" s="43"/>
      <c r="BW29" s="101"/>
      <c r="BX29" s="43"/>
      <c r="BY29" s="105"/>
      <c r="BZ29" s="106">
        <f t="shared" si="2"/>
        <v>0</v>
      </c>
    </row>
    <row r="30" spans="2:78" ht="14.25" customHeight="1" x14ac:dyDescent="0.25">
      <c r="B30" s="107" t="str">
        <f>'Fantastical Mundane |REFINED'!M9</f>
        <v>TBD</v>
      </c>
      <c r="C30" s="54"/>
      <c r="D30" s="108"/>
      <c r="E30" s="54"/>
      <c r="F30" s="108"/>
      <c r="G30" s="54"/>
      <c r="H30" s="108"/>
      <c r="I30" s="54"/>
      <c r="J30" s="108"/>
      <c r="K30" s="54"/>
      <c r="L30" s="108"/>
      <c r="M30" s="54"/>
      <c r="N30" s="108"/>
      <c r="O30" s="54"/>
      <c r="P30" s="108"/>
      <c r="Q30" s="54"/>
      <c r="R30" s="108"/>
      <c r="S30" s="54"/>
      <c r="T30" s="108"/>
      <c r="U30" s="54"/>
      <c r="V30" s="108"/>
      <c r="W30" s="54"/>
      <c r="X30" s="109"/>
      <c r="Y30" s="110">
        <f t="shared" si="1"/>
        <v>0</v>
      </c>
      <c r="AA30" s="185" t="str">
        <f>'Fantastical Mundane |PARTS'!M$9</f>
        <v>TBD</v>
      </c>
      <c r="AB30" s="186"/>
      <c r="AC30" s="186"/>
      <c r="AD30" s="186"/>
      <c r="AE30" s="186"/>
      <c r="AF30" s="186"/>
      <c r="AG30" s="187"/>
      <c r="AH30" s="54"/>
      <c r="AI30" s="111"/>
      <c r="AJ30" s="54"/>
      <c r="AK30" s="111"/>
      <c r="AL30" s="54"/>
      <c r="AM30" s="111"/>
      <c r="AN30" s="54"/>
      <c r="AO30" s="111"/>
      <c r="AP30" s="54"/>
      <c r="AQ30" s="111"/>
      <c r="AR30" s="54"/>
      <c r="AS30" s="111"/>
      <c r="AT30" s="54"/>
      <c r="AU30" s="111"/>
      <c r="AV30" s="54"/>
      <c r="AW30" s="111"/>
      <c r="AX30" s="54"/>
      <c r="AY30" s="111"/>
      <c r="AZ30" s="54"/>
      <c r="BA30" s="111"/>
      <c r="BB30" s="54"/>
      <c r="BC30" s="111"/>
      <c r="BD30" s="54"/>
      <c r="BE30" s="108"/>
      <c r="BF30" s="54"/>
      <c r="BG30" s="108"/>
      <c r="BH30" s="54"/>
      <c r="BI30" s="108"/>
      <c r="BJ30" s="54"/>
      <c r="BK30" s="108"/>
      <c r="BL30" s="54"/>
      <c r="BM30" s="108"/>
      <c r="BN30" s="54"/>
      <c r="BO30" s="108"/>
      <c r="BP30" s="54"/>
      <c r="BQ30" s="108"/>
      <c r="BR30" s="54"/>
      <c r="BS30" s="108"/>
      <c r="BT30" s="54"/>
      <c r="BU30" s="108"/>
      <c r="BV30" s="54"/>
      <c r="BW30" s="108"/>
      <c r="BX30" s="54"/>
      <c r="BY30" s="112"/>
      <c r="BZ30" s="110">
        <f t="shared" si="2"/>
        <v>0</v>
      </c>
    </row>
    <row r="31" spans="2:78" ht="14.25" customHeight="1" x14ac:dyDescent="0.25">
      <c r="B31" s="95"/>
      <c r="AA31" s="95"/>
    </row>
    <row r="32" spans="2:78" ht="14.25" customHeight="1" x14ac:dyDescent="0.25">
      <c r="B32" s="188" t="s">
        <v>127</v>
      </c>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1"/>
      <c r="AT32" s="141"/>
      <c r="AU32" s="141"/>
      <c r="AV32" s="141"/>
      <c r="AW32" s="141"/>
      <c r="AX32" s="141"/>
      <c r="AY32" s="141"/>
      <c r="AZ32" s="141"/>
      <c r="BA32" s="141"/>
      <c r="BB32" s="141"/>
      <c r="BC32" s="141"/>
      <c r="BD32" s="141"/>
      <c r="BE32" s="141"/>
      <c r="BF32" s="141"/>
      <c r="BG32" s="141"/>
      <c r="BH32" s="141"/>
      <c r="BI32" s="141"/>
      <c r="BJ32" s="141"/>
      <c r="BK32" s="141"/>
      <c r="BL32" s="141"/>
      <c r="BM32" s="141"/>
      <c r="BN32" s="141"/>
      <c r="BO32" s="141"/>
      <c r="BP32" s="141"/>
      <c r="BQ32" s="141"/>
      <c r="BR32" s="124"/>
    </row>
    <row r="33" spans="2:70" ht="14.25" customHeight="1" x14ac:dyDescent="0.25">
      <c r="B33" s="97"/>
      <c r="C33" s="177" t="str">
        <f>'Fantastical Mundane |PARTS'!C3</f>
        <v>Fire Vessel</v>
      </c>
      <c r="D33" s="177" t="str">
        <f>'Fantastical Mundane |PARTS'!D3</f>
        <v>Water Vessel</v>
      </c>
      <c r="E33" s="177" t="str">
        <f>'Fantastical Mundane |PARTS'!E3</f>
        <v>Air Vessel</v>
      </c>
      <c r="F33" s="177" t="str">
        <f>'Fantastical Mundane |PARTS'!F3</f>
        <v>Earth Vessel</v>
      </c>
      <c r="G33" s="177" t="str">
        <f>'Fantastical Mundane |PARTS'!G3</f>
        <v>Life Vessel</v>
      </c>
      <c r="H33" s="177" t="str">
        <f>'Fantastical Mundane |PARTS'!H3</f>
        <v>Iron Nails</v>
      </c>
      <c r="I33" s="177" t="str">
        <f>'Fantastical Mundane |PARTS'!I3</f>
        <v>Wooden Planks</v>
      </c>
      <c r="J33" s="177" t="str">
        <f>'Fantastical Mundane |PARTS'!J3</f>
        <v>Wooden Pegs</v>
      </c>
      <c r="K33" s="177" t="str">
        <f>'Fantastical Mundane |PARTS'!K3</f>
        <v>Copper Springs</v>
      </c>
      <c r="L33" s="177" t="str">
        <f>'Fantastical Mundane |PARTS'!L3</f>
        <v>Copper Wire</v>
      </c>
      <c r="M33" s="177" t="str">
        <f>'Fantastical Mundane |PARTS'!M3</f>
        <v>Moon Flask</v>
      </c>
      <c r="N33" s="177" t="str">
        <f>'Fantastical Mundane |PARTS'!C9</f>
        <v>Stack of Paper</v>
      </c>
      <c r="O33" s="177" t="str">
        <f>'Fantastical Mundane |PARTS'!D9</f>
        <v>TBD</v>
      </c>
      <c r="P33" s="177" t="str">
        <f>'Fantastical Mundane |PARTS'!E9</f>
        <v>TBD</v>
      </c>
      <c r="Q33" s="177" t="str">
        <f>'Fantastical Mundane |PARTS'!F9</f>
        <v>TBD</v>
      </c>
      <c r="R33" s="177" t="str">
        <f>'Fantastical Mundane |PARTS'!G9</f>
        <v>TBD</v>
      </c>
      <c r="S33" s="177" t="str">
        <f>'Fantastical Mundane |PARTS'!H9</f>
        <v>TBD</v>
      </c>
      <c r="T33" s="177" t="str">
        <f>'Fantastical Mundane |PARTS'!I9</f>
        <v>TBD</v>
      </c>
      <c r="U33" s="177" t="str">
        <f>'Fantastical Mundane |PARTS'!J9</f>
        <v>TBD</v>
      </c>
      <c r="V33" s="177" t="str">
        <f>'Fantastical Mundane |PARTS'!K9</f>
        <v>TBD</v>
      </c>
      <c r="W33" s="177" t="str">
        <f>'Fantastical Mundane |PARTS'!L9</f>
        <v>TBD</v>
      </c>
      <c r="X33" s="177" t="str">
        <f>'Fantastical Mundane |PARTS'!M9</f>
        <v>TBD</v>
      </c>
      <c r="Y33" s="113"/>
      <c r="Z33" s="174" t="str">
        <f t="shared" ref="Z33:BQ33" si="3">AH3</f>
        <v>Fire Quintessence</v>
      </c>
      <c r="AA33" s="196" t="str">
        <f t="shared" si="3"/>
        <v>Water Quintessence</v>
      </c>
      <c r="AB33" s="174" t="str">
        <f t="shared" si="3"/>
        <v>Air Quintessence</v>
      </c>
      <c r="AC33" s="174" t="str">
        <f t="shared" si="3"/>
        <v>Earth Quintessence</v>
      </c>
      <c r="AD33" s="174" t="str">
        <f t="shared" si="3"/>
        <v>Life Quintessence</v>
      </c>
      <c r="AE33" s="174" t="str">
        <f t="shared" si="3"/>
        <v>Restored Vessel</v>
      </c>
      <c r="AF33" s="174" t="str">
        <f t="shared" si="3"/>
        <v>Moon Glass</v>
      </c>
      <c r="AG33" s="174" t="str">
        <f t="shared" si="3"/>
        <v>Copper Ingot</v>
      </c>
      <c r="AH33" s="174" t="str">
        <f t="shared" si="3"/>
        <v>Crafting Wood</v>
      </c>
      <c r="AI33" s="174" t="str">
        <f t="shared" si="3"/>
        <v>Iron Ingot</v>
      </c>
      <c r="AJ33" s="174" t="str">
        <f t="shared" si="3"/>
        <v>Gold Ingot</v>
      </c>
      <c r="AK33" s="174" t="str">
        <f t="shared" si="3"/>
        <v>Cloth</v>
      </c>
      <c r="AL33" s="174" t="str">
        <f t="shared" si="3"/>
        <v>Thread</v>
      </c>
      <c r="AM33" s="174" t="str">
        <f t="shared" si="3"/>
        <v>Wood Pulp</v>
      </c>
      <c r="AN33" s="174" t="str">
        <f t="shared" si="3"/>
        <v>TBD</v>
      </c>
      <c r="AO33" s="174" t="str">
        <f t="shared" si="3"/>
        <v>TBD</v>
      </c>
      <c r="AP33" s="174" t="str">
        <f t="shared" si="3"/>
        <v>TBD</v>
      </c>
      <c r="AQ33" s="174" t="str">
        <f t="shared" si="3"/>
        <v>TBD</v>
      </c>
      <c r="AR33" s="174" t="str">
        <f t="shared" si="3"/>
        <v>TBD</v>
      </c>
      <c r="AS33" s="174" t="str">
        <f t="shared" si="3"/>
        <v>TBD</v>
      </c>
      <c r="AT33" s="174" t="str">
        <f t="shared" si="3"/>
        <v>TBD</v>
      </c>
      <c r="AU33" s="174" t="str">
        <f t="shared" si="3"/>
        <v>TBD</v>
      </c>
      <c r="AV33" s="178" t="str">
        <f t="shared" si="3"/>
        <v>Fire Essence</v>
      </c>
      <c r="AW33" s="178" t="str">
        <f t="shared" si="3"/>
        <v>Water Essence</v>
      </c>
      <c r="AX33" s="178" t="str">
        <f t="shared" si="3"/>
        <v>Air Essence</v>
      </c>
      <c r="AY33" s="178" t="str">
        <f t="shared" si="3"/>
        <v>Earth Essence</v>
      </c>
      <c r="AZ33" s="178" t="str">
        <f t="shared" si="3"/>
        <v>Life Essence</v>
      </c>
      <c r="BA33" s="178" t="str">
        <f t="shared" si="3"/>
        <v>Vessel Fragments</v>
      </c>
      <c r="BB33" s="178" t="str">
        <f t="shared" si="3"/>
        <v>Bag of Moondust</v>
      </c>
      <c r="BC33" s="178" t="str">
        <f t="shared" si="3"/>
        <v>Iron Ore</v>
      </c>
      <c r="BD33" s="178" t="str">
        <f t="shared" si="3"/>
        <v>Pure Water</v>
      </c>
      <c r="BE33" s="178" t="str">
        <f t="shared" si="3"/>
        <v>Copper Ore</v>
      </c>
      <c r="BF33" s="178" t="str">
        <f t="shared" si="3"/>
        <v>Petrified Wood</v>
      </c>
      <c r="BG33" s="178" t="str">
        <f t="shared" si="3"/>
        <v>Gold Ore</v>
      </c>
      <c r="BH33" s="178" t="str">
        <f t="shared" si="3"/>
        <v>Cotton</v>
      </c>
      <c r="BI33" s="178" t="str">
        <f t="shared" si="3"/>
        <v>Wool</v>
      </c>
      <c r="BJ33" s="178" t="str">
        <f t="shared" si="3"/>
        <v>Raw Clay</v>
      </c>
      <c r="BK33" s="178" t="str">
        <f t="shared" si="3"/>
        <v>TBD</v>
      </c>
      <c r="BL33" s="178" t="str">
        <f t="shared" si="3"/>
        <v>TBD</v>
      </c>
      <c r="BM33" s="178" t="str">
        <f t="shared" si="3"/>
        <v>TBD</v>
      </c>
      <c r="BN33" s="178" t="str">
        <f t="shared" si="3"/>
        <v>TBD</v>
      </c>
      <c r="BO33" s="178" t="str">
        <f t="shared" si="3"/>
        <v>TBD</v>
      </c>
      <c r="BP33" s="178" t="str">
        <f t="shared" si="3"/>
        <v>TBD</v>
      </c>
      <c r="BQ33" s="179" t="str">
        <f t="shared" si="3"/>
        <v>TBD</v>
      </c>
      <c r="BR33" s="189" t="s">
        <v>126</v>
      </c>
    </row>
    <row r="34" spans="2:70" ht="14.25" customHeight="1" x14ac:dyDescent="0.25">
      <c r="B34" s="97"/>
      <c r="C34" s="175"/>
      <c r="D34" s="175"/>
      <c r="E34" s="175"/>
      <c r="F34" s="175"/>
      <c r="G34" s="175"/>
      <c r="H34" s="175"/>
      <c r="I34" s="175"/>
      <c r="J34" s="175"/>
      <c r="K34" s="175"/>
      <c r="L34" s="175"/>
      <c r="M34" s="175"/>
      <c r="N34" s="175"/>
      <c r="O34" s="175"/>
      <c r="P34" s="175"/>
      <c r="Q34" s="175"/>
      <c r="R34" s="175"/>
      <c r="S34" s="175"/>
      <c r="T34" s="175"/>
      <c r="U34" s="175"/>
      <c r="V34" s="175"/>
      <c r="W34" s="175"/>
      <c r="X34" s="175"/>
      <c r="Y34" s="113"/>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175"/>
      <c r="BF34" s="175"/>
      <c r="BG34" s="175"/>
      <c r="BH34" s="175"/>
      <c r="BI34" s="175"/>
      <c r="BJ34" s="175"/>
      <c r="BK34" s="175"/>
      <c r="BL34" s="175"/>
      <c r="BM34" s="175"/>
      <c r="BN34" s="175"/>
      <c r="BO34" s="175"/>
      <c r="BP34" s="175"/>
      <c r="BQ34" s="180"/>
      <c r="BR34" s="190"/>
    </row>
    <row r="35" spans="2:70" ht="14.25" customHeight="1" x14ac:dyDescent="0.25">
      <c r="B35" s="97"/>
      <c r="C35" s="175"/>
      <c r="D35" s="175"/>
      <c r="E35" s="175"/>
      <c r="F35" s="175"/>
      <c r="G35" s="175"/>
      <c r="H35" s="175"/>
      <c r="I35" s="175"/>
      <c r="J35" s="175"/>
      <c r="K35" s="175"/>
      <c r="L35" s="175"/>
      <c r="M35" s="175"/>
      <c r="N35" s="175"/>
      <c r="O35" s="175"/>
      <c r="P35" s="175"/>
      <c r="Q35" s="175"/>
      <c r="R35" s="175"/>
      <c r="S35" s="175"/>
      <c r="T35" s="175"/>
      <c r="U35" s="175"/>
      <c r="V35" s="175"/>
      <c r="W35" s="175"/>
      <c r="X35" s="175"/>
      <c r="Y35" s="113"/>
      <c r="Z35" s="175"/>
      <c r="AA35" s="175"/>
      <c r="AB35" s="175"/>
      <c r="AC35" s="175"/>
      <c r="AD35" s="175"/>
      <c r="AE35" s="175"/>
      <c r="AF35" s="175"/>
      <c r="AG35" s="175"/>
      <c r="AH35" s="175"/>
      <c r="AI35" s="175"/>
      <c r="AJ35" s="175"/>
      <c r="AK35" s="175"/>
      <c r="AL35" s="175"/>
      <c r="AM35" s="175"/>
      <c r="AN35" s="175"/>
      <c r="AO35" s="175"/>
      <c r="AP35" s="175"/>
      <c r="AQ35" s="175"/>
      <c r="AR35" s="175"/>
      <c r="AS35" s="175"/>
      <c r="AT35" s="175"/>
      <c r="AU35" s="175"/>
      <c r="AV35" s="175"/>
      <c r="AW35" s="175"/>
      <c r="AX35" s="175"/>
      <c r="AY35" s="175"/>
      <c r="AZ35" s="175"/>
      <c r="BA35" s="175"/>
      <c r="BB35" s="175"/>
      <c r="BC35" s="175"/>
      <c r="BD35" s="175"/>
      <c r="BE35" s="175"/>
      <c r="BF35" s="175"/>
      <c r="BG35" s="175"/>
      <c r="BH35" s="175"/>
      <c r="BI35" s="175"/>
      <c r="BJ35" s="175"/>
      <c r="BK35" s="175"/>
      <c r="BL35" s="175"/>
      <c r="BM35" s="175"/>
      <c r="BN35" s="175"/>
      <c r="BO35" s="175"/>
      <c r="BP35" s="175"/>
      <c r="BQ35" s="180"/>
      <c r="BR35" s="190"/>
    </row>
    <row r="36" spans="2:70" ht="14.25" customHeight="1" x14ac:dyDescent="0.25">
      <c r="B36" s="97"/>
      <c r="C36" s="175"/>
      <c r="D36" s="175"/>
      <c r="E36" s="175"/>
      <c r="F36" s="175"/>
      <c r="G36" s="175"/>
      <c r="H36" s="175"/>
      <c r="I36" s="175"/>
      <c r="J36" s="175"/>
      <c r="K36" s="175"/>
      <c r="L36" s="175"/>
      <c r="M36" s="175"/>
      <c r="N36" s="175"/>
      <c r="O36" s="175"/>
      <c r="P36" s="175"/>
      <c r="Q36" s="175"/>
      <c r="R36" s="175"/>
      <c r="S36" s="175"/>
      <c r="T36" s="175"/>
      <c r="U36" s="175"/>
      <c r="V36" s="175"/>
      <c r="W36" s="175"/>
      <c r="X36" s="175"/>
      <c r="Y36" s="113"/>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80"/>
      <c r="BR36" s="190"/>
    </row>
    <row r="37" spans="2:70" ht="28.5" customHeight="1" x14ac:dyDescent="0.25">
      <c r="B37" s="97"/>
      <c r="C37" s="175"/>
      <c r="D37" s="175"/>
      <c r="E37" s="175"/>
      <c r="F37" s="175"/>
      <c r="G37" s="175"/>
      <c r="H37" s="175"/>
      <c r="I37" s="175"/>
      <c r="J37" s="175"/>
      <c r="K37" s="175"/>
      <c r="L37" s="175"/>
      <c r="M37" s="175"/>
      <c r="N37" s="175"/>
      <c r="O37" s="175"/>
      <c r="P37" s="175"/>
      <c r="Q37" s="175"/>
      <c r="R37" s="175"/>
      <c r="S37" s="175"/>
      <c r="T37" s="175"/>
      <c r="U37" s="175"/>
      <c r="V37" s="175"/>
      <c r="W37" s="175"/>
      <c r="X37" s="175"/>
      <c r="Y37" s="113"/>
      <c r="Z37" s="175"/>
      <c r="AA37" s="175"/>
      <c r="AB37" s="175"/>
      <c r="AC37" s="175"/>
      <c r="AD37" s="175"/>
      <c r="AE37" s="175"/>
      <c r="AF37" s="175"/>
      <c r="AG37" s="175"/>
      <c r="AH37" s="175"/>
      <c r="AI37" s="175"/>
      <c r="AJ37" s="175"/>
      <c r="AK37" s="175"/>
      <c r="AL37" s="175"/>
      <c r="AM37" s="175"/>
      <c r="AN37" s="175"/>
      <c r="AO37" s="175"/>
      <c r="AP37" s="175"/>
      <c r="AQ37" s="175"/>
      <c r="AR37" s="175"/>
      <c r="AS37" s="175"/>
      <c r="AT37" s="175"/>
      <c r="AU37" s="175"/>
      <c r="AV37" s="175"/>
      <c r="AW37" s="175"/>
      <c r="AX37" s="175"/>
      <c r="AY37" s="175"/>
      <c r="AZ37" s="175"/>
      <c r="BA37" s="175"/>
      <c r="BB37" s="175"/>
      <c r="BC37" s="175"/>
      <c r="BD37" s="175"/>
      <c r="BE37" s="175"/>
      <c r="BF37" s="175"/>
      <c r="BG37" s="175"/>
      <c r="BH37" s="175"/>
      <c r="BI37" s="175"/>
      <c r="BJ37" s="175"/>
      <c r="BK37" s="175"/>
      <c r="BL37" s="175"/>
      <c r="BM37" s="175"/>
      <c r="BN37" s="175"/>
      <c r="BO37" s="175"/>
      <c r="BP37" s="175"/>
      <c r="BQ37" s="180"/>
      <c r="BR37" s="190"/>
    </row>
    <row r="38" spans="2:70" ht="14.25" customHeight="1" x14ac:dyDescent="0.25">
      <c r="B38" s="97"/>
      <c r="C38" s="176"/>
      <c r="D38" s="176"/>
      <c r="E38" s="176"/>
      <c r="F38" s="176"/>
      <c r="G38" s="176"/>
      <c r="H38" s="176"/>
      <c r="I38" s="176"/>
      <c r="J38" s="176"/>
      <c r="K38" s="176"/>
      <c r="L38" s="176"/>
      <c r="M38" s="176"/>
      <c r="N38" s="176"/>
      <c r="O38" s="176"/>
      <c r="P38" s="176"/>
      <c r="Q38" s="176"/>
      <c r="R38" s="176"/>
      <c r="S38" s="176"/>
      <c r="T38" s="176"/>
      <c r="U38" s="176"/>
      <c r="V38" s="176"/>
      <c r="W38" s="176"/>
      <c r="X38" s="176"/>
      <c r="Y38" s="114"/>
      <c r="Z38" s="176"/>
      <c r="AA38" s="176"/>
      <c r="AB38" s="176"/>
      <c r="AC38" s="176"/>
      <c r="AD38" s="176"/>
      <c r="AE38" s="176"/>
      <c r="AF38" s="176"/>
      <c r="AG38" s="176"/>
      <c r="AH38" s="176"/>
      <c r="AI38" s="176"/>
      <c r="AJ38" s="176"/>
      <c r="AK38" s="176"/>
      <c r="AL38" s="176"/>
      <c r="AM38" s="176"/>
      <c r="AN38" s="176"/>
      <c r="AO38" s="176"/>
      <c r="AP38" s="176"/>
      <c r="AQ38" s="176"/>
      <c r="AR38" s="176"/>
      <c r="AS38" s="176"/>
      <c r="AT38" s="176"/>
      <c r="AU38" s="176"/>
      <c r="AV38" s="176"/>
      <c r="AW38" s="176"/>
      <c r="AX38" s="176"/>
      <c r="AY38" s="176"/>
      <c r="AZ38" s="176"/>
      <c r="BA38" s="176"/>
      <c r="BB38" s="176"/>
      <c r="BC38" s="176"/>
      <c r="BD38" s="176"/>
      <c r="BE38" s="176"/>
      <c r="BF38" s="176"/>
      <c r="BG38" s="176"/>
      <c r="BH38" s="176"/>
      <c r="BI38" s="176"/>
      <c r="BJ38" s="176"/>
      <c r="BK38" s="176"/>
      <c r="BL38" s="176"/>
      <c r="BM38" s="176"/>
      <c r="BN38" s="176"/>
      <c r="BO38" s="176"/>
      <c r="BP38" s="176"/>
      <c r="BQ38" s="181"/>
      <c r="BR38" s="191"/>
    </row>
    <row r="39" spans="2:70" ht="14.25" customHeight="1" x14ac:dyDescent="0.25">
      <c r="B39" s="115" t="str">
        <f>'Fantastical Mundane |PRODUCT'!C3</f>
        <v>Medicine</v>
      </c>
      <c r="C39" s="43"/>
      <c r="D39" s="116"/>
      <c r="E39" s="43"/>
      <c r="F39" s="116"/>
      <c r="G39" s="43">
        <v>2</v>
      </c>
      <c r="H39" s="116"/>
      <c r="I39" s="43"/>
      <c r="J39" s="116"/>
      <c r="K39" s="43"/>
      <c r="L39" s="116"/>
      <c r="M39" s="43">
        <v>1</v>
      </c>
      <c r="N39" s="116"/>
      <c r="O39" s="43"/>
      <c r="P39" s="116"/>
      <c r="Q39" s="43"/>
      <c r="R39" s="116"/>
      <c r="S39" s="43"/>
      <c r="T39" s="116"/>
      <c r="U39" s="43"/>
      <c r="V39" s="116"/>
      <c r="W39" s="43"/>
      <c r="X39" s="116"/>
      <c r="Y39" s="43"/>
      <c r="Z39" s="43"/>
      <c r="AA39" s="117"/>
      <c r="AB39" s="43"/>
      <c r="AC39" s="104"/>
      <c r="AD39" s="43"/>
      <c r="AE39" s="104"/>
      <c r="AF39" s="43"/>
      <c r="AG39" s="104"/>
      <c r="AH39" s="43"/>
      <c r="AI39" s="104"/>
      <c r="AJ39" s="43"/>
      <c r="AK39" s="104"/>
      <c r="AL39" s="43"/>
      <c r="AM39" s="104"/>
      <c r="AN39" s="43"/>
      <c r="AO39" s="104"/>
      <c r="AP39" s="43"/>
      <c r="AQ39" s="104"/>
      <c r="AR39" s="43"/>
      <c r="AS39" s="104"/>
      <c r="AT39" s="43"/>
      <c r="AU39" s="43"/>
      <c r="AV39" s="101"/>
      <c r="AW39" s="43"/>
      <c r="AX39" s="101"/>
      <c r="AY39" s="43"/>
      <c r="AZ39" s="101"/>
      <c r="BA39" s="43"/>
      <c r="BB39" s="101"/>
      <c r="BC39" s="43"/>
      <c r="BD39" s="101"/>
      <c r="BE39" s="43"/>
      <c r="BF39" s="101">
        <v>1</v>
      </c>
      <c r="BG39" s="43"/>
      <c r="BH39" s="101"/>
      <c r="BI39" s="43"/>
      <c r="BJ39" s="101"/>
      <c r="BK39" s="43"/>
      <c r="BL39" s="101"/>
      <c r="BM39" s="43"/>
      <c r="BN39" s="101"/>
      <c r="BO39" s="43"/>
      <c r="BP39" s="101"/>
      <c r="BQ39" s="105"/>
      <c r="BR39" s="103">
        <f t="shared" ref="BR39:BR71" si="4">SUM(C39:BQ39)</f>
        <v>4</v>
      </c>
    </row>
    <row r="40" spans="2:70" ht="14.25" customHeight="1" x14ac:dyDescent="0.25">
      <c r="B40" s="115" t="str">
        <f>'Fantastical Mundane |PRODUCT'!D3</f>
        <v>Energy Drink</v>
      </c>
      <c r="C40" s="43"/>
      <c r="D40" s="116">
        <v>2</v>
      </c>
      <c r="E40" s="43"/>
      <c r="F40" s="116"/>
      <c r="G40" s="43"/>
      <c r="H40" s="116"/>
      <c r="I40" s="43"/>
      <c r="J40" s="116"/>
      <c r="K40" s="43"/>
      <c r="L40" s="116"/>
      <c r="M40" s="43">
        <v>1</v>
      </c>
      <c r="N40" s="116"/>
      <c r="O40" s="43"/>
      <c r="P40" s="116"/>
      <c r="Q40" s="43"/>
      <c r="R40" s="116"/>
      <c r="S40" s="43"/>
      <c r="T40" s="116"/>
      <c r="U40" s="43"/>
      <c r="V40" s="116"/>
      <c r="W40" s="43"/>
      <c r="X40" s="116"/>
      <c r="Y40" s="43"/>
      <c r="Z40" s="43"/>
      <c r="AA40" s="117"/>
      <c r="AB40" s="43"/>
      <c r="AC40" s="104"/>
      <c r="AD40" s="43"/>
      <c r="AE40" s="104"/>
      <c r="AF40" s="43"/>
      <c r="AG40" s="104"/>
      <c r="AH40" s="43"/>
      <c r="AI40" s="104"/>
      <c r="AJ40" s="43"/>
      <c r="AK40" s="104"/>
      <c r="AL40" s="43"/>
      <c r="AM40" s="104"/>
      <c r="AN40" s="43"/>
      <c r="AO40" s="104"/>
      <c r="AP40" s="43"/>
      <c r="AQ40" s="104"/>
      <c r="AR40" s="43"/>
      <c r="AS40" s="104"/>
      <c r="AT40" s="43"/>
      <c r="AU40" s="43"/>
      <c r="AV40" s="101"/>
      <c r="AW40" s="43"/>
      <c r="AX40" s="101"/>
      <c r="AY40" s="43"/>
      <c r="AZ40" s="101"/>
      <c r="BA40" s="43"/>
      <c r="BB40" s="101"/>
      <c r="BC40" s="43"/>
      <c r="BD40" s="101"/>
      <c r="BE40" s="43"/>
      <c r="BF40" s="101">
        <v>1</v>
      </c>
      <c r="BG40" s="43"/>
      <c r="BH40" s="101"/>
      <c r="BI40" s="43"/>
      <c r="BJ40" s="101"/>
      <c r="BK40" s="43"/>
      <c r="BL40" s="101"/>
      <c r="BM40" s="43"/>
      <c r="BN40" s="101"/>
      <c r="BO40" s="43"/>
      <c r="BP40" s="101"/>
      <c r="BQ40" s="105"/>
      <c r="BR40" s="106">
        <f t="shared" si="4"/>
        <v>4</v>
      </c>
    </row>
    <row r="41" spans="2:70" ht="14.25" customHeight="1" x14ac:dyDescent="0.25">
      <c r="B41" s="115" t="str">
        <f>'Fantastical Mundane |PRODUCT'!E3</f>
        <v>Cellphone</v>
      </c>
      <c r="C41" s="43">
        <v>1</v>
      </c>
      <c r="D41" s="116">
        <v>1</v>
      </c>
      <c r="E41" s="43">
        <v>1</v>
      </c>
      <c r="F41" s="116">
        <v>1</v>
      </c>
      <c r="G41" s="43">
        <v>1</v>
      </c>
      <c r="H41" s="116"/>
      <c r="I41" s="43"/>
      <c r="J41" s="116"/>
      <c r="K41" s="43"/>
      <c r="L41" s="116">
        <v>1</v>
      </c>
      <c r="M41" s="43"/>
      <c r="N41" s="116"/>
      <c r="O41" s="43"/>
      <c r="P41" s="116"/>
      <c r="Q41" s="43"/>
      <c r="R41" s="116"/>
      <c r="S41" s="43"/>
      <c r="T41" s="116"/>
      <c r="U41" s="43"/>
      <c r="V41" s="116"/>
      <c r="W41" s="43"/>
      <c r="X41" s="116"/>
      <c r="Y41" s="43"/>
      <c r="Z41" s="43"/>
      <c r="AA41" s="117"/>
      <c r="AB41" s="43"/>
      <c r="AC41" s="104"/>
      <c r="AD41" s="43"/>
      <c r="AE41" s="104"/>
      <c r="AF41" s="43"/>
      <c r="AG41" s="104"/>
      <c r="AH41" s="43"/>
      <c r="AI41" s="104">
        <v>1</v>
      </c>
      <c r="AJ41" s="43"/>
      <c r="AK41" s="104"/>
      <c r="AL41" s="43"/>
      <c r="AM41" s="104"/>
      <c r="AN41" s="43"/>
      <c r="AO41" s="104"/>
      <c r="AP41" s="43"/>
      <c r="AQ41" s="104"/>
      <c r="AR41" s="43"/>
      <c r="AS41" s="104"/>
      <c r="AT41" s="43"/>
      <c r="AU41" s="43"/>
      <c r="AV41" s="101"/>
      <c r="AW41" s="43"/>
      <c r="AX41" s="101"/>
      <c r="AY41" s="43"/>
      <c r="AZ41" s="101"/>
      <c r="BA41" s="43"/>
      <c r="BB41" s="101"/>
      <c r="BC41" s="43"/>
      <c r="BD41" s="101"/>
      <c r="BE41" s="43"/>
      <c r="BF41" s="101"/>
      <c r="BG41" s="43"/>
      <c r="BH41" s="101"/>
      <c r="BI41" s="43"/>
      <c r="BJ41" s="101"/>
      <c r="BK41" s="43"/>
      <c r="BL41" s="101"/>
      <c r="BM41" s="43"/>
      <c r="BN41" s="101"/>
      <c r="BO41" s="43"/>
      <c r="BP41" s="101"/>
      <c r="BQ41" s="105"/>
      <c r="BR41" s="106">
        <f t="shared" si="4"/>
        <v>7</v>
      </c>
    </row>
    <row r="42" spans="2:70" ht="14.25" customHeight="1" x14ac:dyDescent="0.25">
      <c r="B42" s="115" t="str">
        <f>'Fantastical Mundane |PRODUCT'!F3</f>
        <v>Free Weights</v>
      </c>
      <c r="C42" s="43"/>
      <c r="D42" s="116"/>
      <c r="E42" s="43"/>
      <c r="F42" s="116">
        <v>3</v>
      </c>
      <c r="G42" s="43"/>
      <c r="H42" s="116"/>
      <c r="I42" s="43"/>
      <c r="J42" s="116"/>
      <c r="K42" s="43"/>
      <c r="L42" s="116"/>
      <c r="M42" s="43"/>
      <c r="N42" s="116"/>
      <c r="O42" s="43"/>
      <c r="P42" s="116"/>
      <c r="Q42" s="43"/>
      <c r="R42" s="116"/>
      <c r="S42" s="43"/>
      <c r="T42" s="116"/>
      <c r="U42" s="43"/>
      <c r="V42" s="116"/>
      <c r="W42" s="43"/>
      <c r="X42" s="116"/>
      <c r="Y42" s="43"/>
      <c r="Z42" s="43"/>
      <c r="AA42" s="117"/>
      <c r="AB42" s="43"/>
      <c r="AC42" s="104"/>
      <c r="AD42" s="43"/>
      <c r="AE42" s="104"/>
      <c r="AF42" s="43"/>
      <c r="AG42" s="104"/>
      <c r="AH42" s="43">
        <v>1</v>
      </c>
      <c r="AI42" s="104"/>
      <c r="AJ42" s="43"/>
      <c r="AK42" s="104"/>
      <c r="AL42" s="43"/>
      <c r="AM42" s="104"/>
      <c r="AN42" s="43"/>
      <c r="AO42" s="104"/>
      <c r="AP42" s="43"/>
      <c r="AQ42" s="104"/>
      <c r="AR42" s="43"/>
      <c r="AS42" s="104"/>
      <c r="AT42" s="43"/>
      <c r="AU42" s="43"/>
      <c r="AV42" s="101"/>
      <c r="AW42" s="43"/>
      <c r="AX42" s="101"/>
      <c r="AY42" s="43"/>
      <c r="AZ42" s="101"/>
      <c r="BA42" s="43"/>
      <c r="BB42" s="101"/>
      <c r="BC42" s="43"/>
      <c r="BD42" s="101"/>
      <c r="BE42" s="43"/>
      <c r="BF42" s="101"/>
      <c r="BG42" s="43"/>
      <c r="BH42" s="101"/>
      <c r="BI42" s="43"/>
      <c r="BJ42" s="101"/>
      <c r="BK42" s="43"/>
      <c r="BL42" s="101"/>
      <c r="BM42" s="43"/>
      <c r="BN42" s="101"/>
      <c r="BO42" s="43"/>
      <c r="BP42" s="101"/>
      <c r="BQ42" s="105"/>
      <c r="BR42" s="106">
        <f t="shared" si="4"/>
        <v>4</v>
      </c>
    </row>
    <row r="43" spans="2:70" ht="14.25" customHeight="1" x14ac:dyDescent="0.25">
      <c r="B43" s="115" t="str">
        <f>'Fantastical Mundane |PRODUCT'!G3</f>
        <v>Fan</v>
      </c>
      <c r="C43" s="43"/>
      <c r="D43" s="116"/>
      <c r="E43" s="43">
        <v>2</v>
      </c>
      <c r="F43" s="116"/>
      <c r="G43" s="43"/>
      <c r="H43" s="116"/>
      <c r="I43" s="43"/>
      <c r="J43" s="116"/>
      <c r="K43" s="43">
        <v>1</v>
      </c>
      <c r="L43" s="116">
        <v>1</v>
      </c>
      <c r="M43" s="43"/>
      <c r="N43" s="116"/>
      <c r="O43" s="43"/>
      <c r="P43" s="116"/>
      <c r="Q43" s="43"/>
      <c r="R43" s="116"/>
      <c r="S43" s="43"/>
      <c r="T43" s="116"/>
      <c r="U43" s="43"/>
      <c r="V43" s="116"/>
      <c r="W43" s="43"/>
      <c r="X43" s="116"/>
      <c r="Y43" s="43"/>
      <c r="Z43" s="43"/>
      <c r="AA43" s="117"/>
      <c r="AB43" s="43"/>
      <c r="AC43" s="104"/>
      <c r="AD43" s="43"/>
      <c r="AE43" s="104"/>
      <c r="AF43" s="43"/>
      <c r="AG43" s="104"/>
      <c r="AH43" s="43">
        <v>1</v>
      </c>
      <c r="AI43" s="104"/>
      <c r="AJ43" s="43"/>
      <c r="AK43" s="104"/>
      <c r="AL43" s="43"/>
      <c r="AM43" s="104"/>
      <c r="AN43" s="43"/>
      <c r="AO43" s="104"/>
      <c r="AP43" s="43"/>
      <c r="AQ43" s="104"/>
      <c r="AR43" s="43"/>
      <c r="AS43" s="104"/>
      <c r="AT43" s="43"/>
      <c r="AU43" s="43"/>
      <c r="AV43" s="101"/>
      <c r="AW43" s="43"/>
      <c r="AX43" s="101"/>
      <c r="AY43" s="43"/>
      <c r="AZ43" s="101"/>
      <c r="BA43" s="43"/>
      <c r="BB43" s="101"/>
      <c r="BC43" s="43"/>
      <c r="BD43" s="101"/>
      <c r="BE43" s="43"/>
      <c r="BF43" s="101"/>
      <c r="BG43" s="43"/>
      <c r="BH43" s="101"/>
      <c r="BI43" s="43"/>
      <c r="BJ43" s="101"/>
      <c r="BK43" s="43"/>
      <c r="BL43" s="101"/>
      <c r="BM43" s="43"/>
      <c r="BN43" s="101"/>
      <c r="BO43" s="43"/>
      <c r="BP43" s="101"/>
      <c r="BQ43" s="105"/>
      <c r="BR43" s="106">
        <f t="shared" si="4"/>
        <v>5</v>
      </c>
    </row>
    <row r="44" spans="2:70" ht="14.25" customHeight="1" x14ac:dyDescent="0.25">
      <c r="B44" s="115" t="str">
        <f>'Fantastical Mundane |PRODUCT'!H3</f>
        <v>Radiator</v>
      </c>
      <c r="C44" s="43">
        <v>1</v>
      </c>
      <c r="D44" s="116">
        <v>1</v>
      </c>
      <c r="E44" s="43"/>
      <c r="F44" s="116"/>
      <c r="G44" s="43"/>
      <c r="H44" s="116">
        <v>2</v>
      </c>
      <c r="I44" s="43"/>
      <c r="J44" s="116"/>
      <c r="K44" s="43"/>
      <c r="L44" s="116">
        <v>2</v>
      </c>
      <c r="M44" s="43"/>
      <c r="N44" s="116"/>
      <c r="O44" s="43"/>
      <c r="P44" s="116"/>
      <c r="Q44" s="43"/>
      <c r="R44" s="116"/>
      <c r="S44" s="43"/>
      <c r="T44" s="116"/>
      <c r="U44" s="43"/>
      <c r="V44" s="116"/>
      <c r="W44" s="43"/>
      <c r="X44" s="116"/>
      <c r="Y44" s="43"/>
      <c r="Z44" s="43"/>
      <c r="AA44" s="117"/>
      <c r="AB44" s="43"/>
      <c r="AC44" s="104"/>
      <c r="AD44" s="43"/>
      <c r="AE44" s="104"/>
      <c r="AF44" s="43"/>
      <c r="AG44" s="104">
        <v>2</v>
      </c>
      <c r="AH44" s="43"/>
      <c r="AI44" s="104"/>
      <c r="AJ44" s="43"/>
      <c r="AK44" s="104"/>
      <c r="AL44" s="43"/>
      <c r="AM44" s="104"/>
      <c r="AN44" s="43"/>
      <c r="AO44" s="104"/>
      <c r="AP44" s="43"/>
      <c r="AQ44" s="104"/>
      <c r="AR44" s="43"/>
      <c r="AS44" s="104"/>
      <c r="AT44" s="43"/>
      <c r="AU44" s="43"/>
      <c r="AV44" s="101"/>
      <c r="AW44" s="43"/>
      <c r="AX44" s="101"/>
      <c r="AY44" s="43"/>
      <c r="AZ44" s="101"/>
      <c r="BA44" s="43"/>
      <c r="BB44" s="101"/>
      <c r="BC44" s="43"/>
      <c r="BD44" s="101"/>
      <c r="BE44" s="43"/>
      <c r="BF44" s="101"/>
      <c r="BG44" s="43"/>
      <c r="BH44" s="101"/>
      <c r="BI44" s="43"/>
      <c r="BJ44" s="101"/>
      <c r="BK44" s="43"/>
      <c r="BL44" s="101"/>
      <c r="BM44" s="43"/>
      <c r="BN44" s="101"/>
      <c r="BO44" s="43"/>
      <c r="BP44" s="101"/>
      <c r="BQ44" s="105"/>
      <c r="BR44" s="106">
        <f t="shared" si="4"/>
        <v>8</v>
      </c>
    </row>
    <row r="45" spans="2:70" ht="14.25" customHeight="1" x14ac:dyDescent="0.25">
      <c r="B45" s="115" t="str">
        <f>'Fantastical Mundane |PRODUCT'!I3</f>
        <v>Lamp</v>
      </c>
      <c r="C45" s="43">
        <v>1</v>
      </c>
      <c r="D45" s="116"/>
      <c r="E45" s="43"/>
      <c r="F45" s="116"/>
      <c r="G45" s="43"/>
      <c r="H45" s="116">
        <v>1</v>
      </c>
      <c r="I45" s="43">
        <v>1</v>
      </c>
      <c r="J45" s="116">
        <v>1</v>
      </c>
      <c r="K45" s="43"/>
      <c r="L45" s="116">
        <v>1</v>
      </c>
      <c r="M45" s="43"/>
      <c r="N45" s="116"/>
      <c r="O45" s="43"/>
      <c r="P45" s="116"/>
      <c r="Q45" s="43"/>
      <c r="R45" s="116"/>
      <c r="S45" s="43"/>
      <c r="T45" s="116"/>
      <c r="U45" s="43"/>
      <c r="V45" s="116"/>
      <c r="W45" s="43"/>
      <c r="X45" s="116"/>
      <c r="Y45" s="43"/>
      <c r="Z45" s="43"/>
      <c r="AA45" s="117"/>
      <c r="AB45" s="43"/>
      <c r="AC45" s="104"/>
      <c r="AD45" s="43"/>
      <c r="AE45" s="104"/>
      <c r="AF45" s="43"/>
      <c r="AG45" s="104"/>
      <c r="AH45" s="43"/>
      <c r="AI45" s="104"/>
      <c r="AJ45" s="43"/>
      <c r="AK45" s="104"/>
      <c r="AL45" s="43"/>
      <c r="AM45" s="104"/>
      <c r="AN45" s="43"/>
      <c r="AO45" s="104"/>
      <c r="AP45" s="43"/>
      <c r="AQ45" s="104"/>
      <c r="AR45" s="43"/>
      <c r="AS45" s="104"/>
      <c r="AT45" s="43"/>
      <c r="AU45" s="43"/>
      <c r="AV45" s="101"/>
      <c r="AW45" s="43"/>
      <c r="AX45" s="101"/>
      <c r="AY45" s="43"/>
      <c r="AZ45" s="101"/>
      <c r="BA45" s="43"/>
      <c r="BB45" s="101"/>
      <c r="BC45" s="43"/>
      <c r="BD45" s="101"/>
      <c r="BE45" s="43"/>
      <c r="BF45" s="101"/>
      <c r="BG45" s="43"/>
      <c r="BH45" s="101"/>
      <c r="BI45" s="43"/>
      <c r="BJ45" s="101"/>
      <c r="BK45" s="43"/>
      <c r="BL45" s="101"/>
      <c r="BM45" s="43"/>
      <c r="BN45" s="101"/>
      <c r="BO45" s="43"/>
      <c r="BP45" s="101"/>
      <c r="BQ45" s="105"/>
      <c r="BR45" s="106">
        <f t="shared" si="4"/>
        <v>5</v>
      </c>
    </row>
    <row r="46" spans="2:70" ht="14.25" customHeight="1" x14ac:dyDescent="0.25">
      <c r="B46" s="115" t="str">
        <f>'Fantastical Mundane |PRODUCT'!J3</f>
        <v>Electric Kettle</v>
      </c>
      <c r="C46" s="43">
        <v>1</v>
      </c>
      <c r="D46" s="116">
        <v>1</v>
      </c>
      <c r="E46" s="43"/>
      <c r="F46" s="116"/>
      <c r="G46" s="43"/>
      <c r="H46" s="116"/>
      <c r="I46" s="43"/>
      <c r="J46" s="116"/>
      <c r="K46" s="43"/>
      <c r="L46" s="116"/>
      <c r="M46" s="43">
        <v>1</v>
      </c>
      <c r="N46" s="116"/>
      <c r="O46" s="43"/>
      <c r="P46" s="116"/>
      <c r="Q46" s="43"/>
      <c r="R46" s="116"/>
      <c r="S46" s="43"/>
      <c r="T46" s="116"/>
      <c r="U46" s="43"/>
      <c r="V46" s="116"/>
      <c r="W46" s="43"/>
      <c r="X46" s="116"/>
      <c r="Y46" s="43"/>
      <c r="Z46" s="43"/>
      <c r="AA46" s="117"/>
      <c r="AB46" s="43"/>
      <c r="AC46" s="104"/>
      <c r="AD46" s="43"/>
      <c r="AE46" s="104"/>
      <c r="AF46" s="43"/>
      <c r="AG46" s="104"/>
      <c r="AH46" s="43"/>
      <c r="AI46" s="104"/>
      <c r="AJ46" s="43"/>
      <c r="AK46" s="104"/>
      <c r="AL46" s="43"/>
      <c r="AM46" s="104"/>
      <c r="AN46" s="43"/>
      <c r="AO46" s="104"/>
      <c r="AP46" s="43"/>
      <c r="AQ46" s="104"/>
      <c r="AR46" s="43"/>
      <c r="AS46" s="104"/>
      <c r="AT46" s="43"/>
      <c r="AU46" s="43"/>
      <c r="AV46" s="101"/>
      <c r="AW46" s="43"/>
      <c r="AX46" s="101"/>
      <c r="AY46" s="43"/>
      <c r="AZ46" s="101"/>
      <c r="BA46" s="43"/>
      <c r="BB46" s="101"/>
      <c r="BC46" s="43"/>
      <c r="BD46" s="101"/>
      <c r="BE46" s="43"/>
      <c r="BF46" s="101"/>
      <c r="BG46" s="43"/>
      <c r="BH46" s="101"/>
      <c r="BI46" s="43"/>
      <c r="BJ46" s="101"/>
      <c r="BK46" s="43"/>
      <c r="BL46" s="101"/>
      <c r="BM46" s="43"/>
      <c r="BN46" s="101"/>
      <c r="BO46" s="43"/>
      <c r="BP46" s="101"/>
      <c r="BQ46" s="105"/>
      <c r="BR46" s="106">
        <f t="shared" si="4"/>
        <v>3</v>
      </c>
    </row>
    <row r="47" spans="2:70" ht="14.25" customHeight="1" x14ac:dyDescent="0.25">
      <c r="B47" s="115" t="str">
        <f>'Fantastical Mundane |PRODUCT'!K3</f>
        <v>Vacuum</v>
      </c>
      <c r="C47" s="43"/>
      <c r="D47" s="116"/>
      <c r="E47" s="43">
        <v>2</v>
      </c>
      <c r="F47" s="116"/>
      <c r="G47" s="43"/>
      <c r="H47" s="116">
        <v>1</v>
      </c>
      <c r="I47" s="43"/>
      <c r="J47" s="116"/>
      <c r="K47" s="43"/>
      <c r="L47" s="116">
        <v>1</v>
      </c>
      <c r="M47" s="43"/>
      <c r="N47" s="116"/>
      <c r="O47" s="43"/>
      <c r="P47" s="116"/>
      <c r="Q47" s="43"/>
      <c r="R47" s="116"/>
      <c r="S47" s="43"/>
      <c r="T47" s="116"/>
      <c r="U47" s="43"/>
      <c r="V47" s="116"/>
      <c r="W47" s="43"/>
      <c r="X47" s="116"/>
      <c r="Y47" s="43"/>
      <c r="Z47" s="43"/>
      <c r="AA47" s="117"/>
      <c r="AB47" s="43"/>
      <c r="AC47" s="104"/>
      <c r="AD47" s="43"/>
      <c r="AE47" s="104"/>
      <c r="AF47" s="43"/>
      <c r="AG47" s="104"/>
      <c r="AH47" s="43"/>
      <c r="AI47" s="104">
        <v>2</v>
      </c>
      <c r="AJ47" s="43">
        <v>1</v>
      </c>
      <c r="AK47" s="104"/>
      <c r="AL47" s="43"/>
      <c r="AM47" s="104"/>
      <c r="AN47" s="43"/>
      <c r="AO47" s="104"/>
      <c r="AP47" s="43"/>
      <c r="AQ47" s="104"/>
      <c r="AR47" s="43"/>
      <c r="AS47" s="104"/>
      <c r="AT47" s="43"/>
      <c r="AU47" s="43"/>
      <c r="AV47" s="101"/>
      <c r="AW47" s="43"/>
      <c r="AX47" s="101"/>
      <c r="AY47" s="43"/>
      <c r="AZ47" s="101"/>
      <c r="BA47" s="43"/>
      <c r="BB47" s="101"/>
      <c r="BC47" s="43"/>
      <c r="BD47" s="101"/>
      <c r="BE47" s="43"/>
      <c r="BF47" s="101"/>
      <c r="BG47" s="43"/>
      <c r="BH47" s="101"/>
      <c r="BI47" s="43"/>
      <c r="BJ47" s="101"/>
      <c r="BK47" s="43"/>
      <c r="BL47" s="101"/>
      <c r="BM47" s="43"/>
      <c r="BN47" s="101"/>
      <c r="BO47" s="43"/>
      <c r="BP47" s="101"/>
      <c r="BQ47" s="105"/>
      <c r="BR47" s="106">
        <f t="shared" si="4"/>
        <v>7</v>
      </c>
    </row>
    <row r="48" spans="2:70" ht="14.25" customHeight="1" x14ac:dyDescent="0.25">
      <c r="B48" s="115" t="str">
        <f>'Fantastical Mundane |PRODUCT'!L3</f>
        <v>Countertop Stove</v>
      </c>
      <c r="C48" s="43">
        <v>1</v>
      </c>
      <c r="D48" s="116"/>
      <c r="E48" s="43"/>
      <c r="F48" s="116"/>
      <c r="G48" s="43"/>
      <c r="H48" s="116">
        <v>1</v>
      </c>
      <c r="I48" s="43"/>
      <c r="J48" s="116"/>
      <c r="K48" s="43"/>
      <c r="L48" s="116">
        <v>1</v>
      </c>
      <c r="M48" s="43"/>
      <c r="N48" s="116"/>
      <c r="O48" s="43"/>
      <c r="P48" s="116"/>
      <c r="Q48" s="43"/>
      <c r="R48" s="116"/>
      <c r="S48" s="43"/>
      <c r="T48" s="116"/>
      <c r="U48" s="43"/>
      <c r="V48" s="116"/>
      <c r="W48" s="43"/>
      <c r="X48" s="116"/>
      <c r="Y48" s="43"/>
      <c r="Z48" s="43"/>
      <c r="AA48" s="117"/>
      <c r="AB48" s="43"/>
      <c r="AC48" s="104"/>
      <c r="AD48" s="43"/>
      <c r="AE48" s="104"/>
      <c r="AF48" s="43"/>
      <c r="AG48" s="104"/>
      <c r="AH48" s="43"/>
      <c r="AI48" s="104">
        <v>1</v>
      </c>
      <c r="AJ48" s="43">
        <v>1</v>
      </c>
      <c r="AK48" s="104"/>
      <c r="AL48" s="43"/>
      <c r="AM48" s="104"/>
      <c r="AN48" s="43"/>
      <c r="AO48" s="104"/>
      <c r="AP48" s="43"/>
      <c r="AQ48" s="104"/>
      <c r="AR48" s="43"/>
      <c r="AS48" s="104"/>
      <c r="AT48" s="43"/>
      <c r="AU48" s="43"/>
      <c r="AV48" s="101"/>
      <c r="AW48" s="43"/>
      <c r="AX48" s="101"/>
      <c r="AY48" s="43"/>
      <c r="AZ48" s="101"/>
      <c r="BA48" s="43"/>
      <c r="BB48" s="101"/>
      <c r="BC48" s="43"/>
      <c r="BD48" s="101"/>
      <c r="BE48" s="43"/>
      <c r="BF48" s="101"/>
      <c r="BG48" s="43"/>
      <c r="BH48" s="101"/>
      <c r="BI48" s="43"/>
      <c r="BJ48" s="101"/>
      <c r="BK48" s="43"/>
      <c r="BL48" s="101"/>
      <c r="BM48" s="43"/>
      <c r="BN48" s="101"/>
      <c r="BO48" s="43"/>
      <c r="BP48" s="101"/>
      <c r="BQ48" s="105"/>
      <c r="BR48" s="106">
        <f t="shared" si="4"/>
        <v>5</v>
      </c>
    </row>
    <row r="49" spans="2:70" ht="14.25" customHeight="1" x14ac:dyDescent="0.25">
      <c r="B49" s="115" t="str">
        <f>'Fantastical Mundane |PRODUCT'!M3</f>
        <v>Oven</v>
      </c>
      <c r="C49" s="43">
        <v>3</v>
      </c>
      <c r="D49" s="116"/>
      <c r="E49" s="43"/>
      <c r="F49" s="116"/>
      <c r="G49" s="43"/>
      <c r="H49" s="116"/>
      <c r="I49" s="43"/>
      <c r="J49" s="116"/>
      <c r="K49" s="43"/>
      <c r="L49" s="116"/>
      <c r="M49" s="43"/>
      <c r="N49" s="116"/>
      <c r="O49" s="43"/>
      <c r="P49" s="116"/>
      <c r="Q49" s="43"/>
      <c r="R49" s="116"/>
      <c r="S49" s="43"/>
      <c r="T49" s="116"/>
      <c r="U49" s="43"/>
      <c r="V49" s="116"/>
      <c r="W49" s="43"/>
      <c r="X49" s="116"/>
      <c r="Y49" s="43"/>
      <c r="Z49" s="43"/>
      <c r="AA49" s="117"/>
      <c r="AB49" s="43"/>
      <c r="AC49" s="104"/>
      <c r="AD49" s="43"/>
      <c r="AE49" s="104"/>
      <c r="AF49" s="43"/>
      <c r="AG49" s="104"/>
      <c r="AH49" s="43"/>
      <c r="AI49" s="104"/>
      <c r="AJ49" s="43"/>
      <c r="AK49" s="104"/>
      <c r="AL49" s="43"/>
      <c r="AM49" s="104"/>
      <c r="AN49" s="43"/>
      <c r="AO49" s="104"/>
      <c r="AP49" s="43"/>
      <c r="AQ49" s="104"/>
      <c r="AR49" s="43"/>
      <c r="AS49" s="104"/>
      <c r="AT49" s="43"/>
      <c r="AU49" s="43"/>
      <c r="AV49" s="101"/>
      <c r="AW49" s="43"/>
      <c r="AX49" s="101"/>
      <c r="AY49" s="43"/>
      <c r="AZ49" s="101"/>
      <c r="BA49" s="43"/>
      <c r="BB49" s="101"/>
      <c r="BC49" s="43"/>
      <c r="BD49" s="101"/>
      <c r="BE49" s="43"/>
      <c r="BF49" s="101"/>
      <c r="BG49" s="43"/>
      <c r="BH49" s="101"/>
      <c r="BI49" s="43"/>
      <c r="BJ49" s="101">
        <v>4</v>
      </c>
      <c r="BK49" s="43"/>
      <c r="BL49" s="101"/>
      <c r="BM49" s="43"/>
      <c r="BN49" s="101"/>
      <c r="BO49" s="43"/>
      <c r="BP49" s="101"/>
      <c r="BQ49" s="105"/>
      <c r="BR49" s="106">
        <f t="shared" si="4"/>
        <v>7</v>
      </c>
    </row>
    <row r="50" spans="2:70" ht="14.25" customHeight="1" x14ac:dyDescent="0.25">
      <c r="B50" s="115" t="str">
        <f>'Fantastical Mundane |PRODUCT'!C9</f>
        <v>Music Box</v>
      </c>
      <c r="C50" s="43"/>
      <c r="D50" s="116"/>
      <c r="E50" s="43">
        <v>1</v>
      </c>
      <c r="F50" s="116"/>
      <c r="G50" s="43">
        <v>1</v>
      </c>
      <c r="H50" s="116">
        <v>1</v>
      </c>
      <c r="I50" s="43"/>
      <c r="J50" s="116"/>
      <c r="K50" s="43">
        <v>1</v>
      </c>
      <c r="L50" s="116">
        <v>1</v>
      </c>
      <c r="M50" s="43"/>
      <c r="N50" s="116"/>
      <c r="O50" s="43"/>
      <c r="P50" s="116"/>
      <c r="Q50" s="43"/>
      <c r="R50" s="116"/>
      <c r="S50" s="43"/>
      <c r="T50" s="116"/>
      <c r="U50" s="43"/>
      <c r="V50" s="116"/>
      <c r="W50" s="43"/>
      <c r="X50" s="116"/>
      <c r="Y50" s="43"/>
      <c r="Z50" s="43"/>
      <c r="AA50" s="117"/>
      <c r="AB50" s="43"/>
      <c r="AC50" s="104"/>
      <c r="AD50" s="43"/>
      <c r="AE50" s="104"/>
      <c r="AF50" s="43"/>
      <c r="AG50" s="104"/>
      <c r="AH50" s="43"/>
      <c r="AI50" s="104">
        <v>1</v>
      </c>
      <c r="AJ50" s="43">
        <v>1</v>
      </c>
      <c r="AK50" s="104"/>
      <c r="AL50" s="43"/>
      <c r="AM50" s="104"/>
      <c r="AN50" s="43"/>
      <c r="AO50" s="104"/>
      <c r="AP50" s="43"/>
      <c r="AQ50" s="104"/>
      <c r="AR50" s="43"/>
      <c r="AS50" s="104"/>
      <c r="AT50" s="43"/>
      <c r="AU50" s="43"/>
      <c r="AV50" s="101"/>
      <c r="AW50" s="43"/>
      <c r="AX50" s="101"/>
      <c r="AY50" s="43"/>
      <c r="AZ50" s="101"/>
      <c r="BA50" s="43"/>
      <c r="BB50" s="101"/>
      <c r="BC50" s="43"/>
      <c r="BD50" s="101"/>
      <c r="BE50" s="43"/>
      <c r="BF50" s="101"/>
      <c r="BG50" s="43"/>
      <c r="BH50" s="101"/>
      <c r="BI50" s="43"/>
      <c r="BJ50" s="101"/>
      <c r="BK50" s="43"/>
      <c r="BL50" s="101"/>
      <c r="BM50" s="43"/>
      <c r="BN50" s="101"/>
      <c r="BO50" s="43"/>
      <c r="BP50" s="101"/>
      <c r="BQ50" s="105"/>
      <c r="BR50" s="106">
        <f t="shared" si="4"/>
        <v>7</v>
      </c>
    </row>
    <row r="51" spans="2:70" ht="14.25" customHeight="1" x14ac:dyDescent="0.25">
      <c r="B51" s="115" t="str">
        <f>'Fantastical Mundane |PRODUCT'!D9</f>
        <v>Safe</v>
      </c>
      <c r="C51" s="43"/>
      <c r="D51" s="116"/>
      <c r="E51" s="43"/>
      <c r="F51" s="116">
        <v>2</v>
      </c>
      <c r="G51" s="43"/>
      <c r="H51" s="116">
        <v>1</v>
      </c>
      <c r="I51" s="43">
        <v>1</v>
      </c>
      <c r="J51" s="116"/>
      <c r="K51" s="43"/>
      <c r="L51" s="116"/>
      <c r="M51" s="43"/>
      <c r="N51" s="116"/>
      <c r="O51" s="43"/>
      <c r="P51" s="116"/>
      <c r="Q51" s="43"/>
      <c r="R51" s="116"/>
      <c r="S51" s="43"/>
      <c r="T51" s="116"/>
      <c r="U51" s="43"/>
      <c r="V51" s="116"/>
      <c r="W51" s="43"/>
      <c r="X51" s="116"/>
      <c r="Y51" s="43"/>
      <c r="Z51" s="43"/>
      <c r="AA51" s="117"/>
      <c r="AB51" s="43"/>
      <c r="AC51" s="104"/>
      <c r="AD51" s="43"/>
      <c r="AE51" s="104"/>
      <c r="AF51" s="43"/>
      <c r="AG51" s="104"/>
      <c r="AH51" s="43"/>
      <c r="AI51" s="104">
        <v>2</v>
      </c>
      <c r="AJ51" s="43"/>
      <c r="AK51" s="104"/>
      <c r="AL51" s="43"/>
      <c r="AM51" s="104"/>
      <c r="AN51" s="43"/>
      <c r="AO51" s="104"/>
      <c r="AP51" s="43"/>
      <c r="AQ51" s="104"/>
      <c r="AR51" s="43"/>
      <c r="AS51" s="104"/>
      <c r="AT51" s="43"/>
      <c r="AU51" s="43"/>
      <c r="AV51" s="101"/>
      <c r="AW51" s="43"/>
      <c r="AX51" s="101"/>
      <c r="AY51" s="43"/>
      <c r="AZ51" s="101"/>
      <c r="BA51" s="43"/>
      <c r="BB51" s="101"/>
      <c r="BC51" s="43"/>
      <c r="BD51" s="101"/>
      <c r="BE51" s="43"/>
      <c r="BF51" s="101"/>
      <c r="BG51" s="43"/>
      <c r="BH51" s="101"/>
      <c r="BI51" s="43"/>
      <c r="BJ51" s="101"/>
      <c r="BK51" s="43"/>
      <c r="BL51" s="101"/>
      <c r="BM51" s="43"/>
      <c r="BN51" s="101"/>
      <c r="BO51" s="43"/>
      <c r="BP51" s="101"/>
      <c r="BQ51" s="105"/>
      <c r="BR51" s="106">
        <f t="shared" si="4"/>
        <v>6</v>
      </c>
    </row>
    <row r="52" spans="2:70" ht="14.25" customHeight="1" x14ac:dyDescent="0.25">
      <c r="B52" s="115" t="str">
        <f>'Fantastical Mundane |PRODUCT'!E9</f>
        <v>Hairdryer</v>
      </c>
      <c r="C52" s="43">
        <v>1</v>
      </c>
      <c r="D52" s="116"/>
      <c r="E52" s="43">
        <v>1</v>
      </c>
      <c r="F52" s="116"/>
      <c r="G52" s="43"/>
      <c r="H52" s="116"/>
      <c r="I52" s="43"/>
      <c r="J52" s="116"/>
      <c r="K52" s="43">
        <v>1</v>
      </c>
      <c r="L52" s="116">
        <v>1</v>
      </c>
      <c r="M52" s="43"/>
      <c r="N52" s="116"/>
      <c r="O52" s="43"/>
      <c r="P52" s="116"/>
      <c r="Q52" s="43"/>
      <c r="R52" s="116"/>
      <c r="S52" s="43"/>
      <c r="T52" s="116"/>
      <c r="U52" s="43"/>
      <c r="V52" s="116"/>
      <c r="W52" s="43"/>
      <c r="X52" s="116"/>
      <c r="Y52" s="43"/>
      <c r="Z52" s="43"/>
      <c r="AA52" s="117"/>
      <c r="AB52" s="43"/>
      <c r="AC52" s="104"/>
      <c r="AD52" s="43"/>
      <c r="AE52" s="104"/>
      <c r="AF52" s="43"/>
      <c r="AG52" s="104"/>
      <c r="AH52" s="43">
        <v>2</v>
      </c>
      <c r="AI52" s="104"/>
      <c r="AJ52" s="43"/>
      <c r="AK52" s="104"/>
      <c r="AL52" s="43"/>
      <c r="AM52" s="104"/>
      <c r="AN52" s="43"/>
      <c r="AO52" s="104"/>
      <c r="AP52" s="43"/>
      <c r="AQ52" s="104"/>
      <c r="AR52" s="43"/>
      <c r="AS52" s="104"/>
      <c r="AT52" s="43"/>
      <c r="AU52" s="43"/>
      <c r="AV52" s="101"/>
      <c r="AW52" s="43"/>
      <c r="AX52" s="101"/>
      <c r="AY52" s="43"/>
      <c r="AZ52" s="101"/>
      <c r="BA52" s="43"/>
      <c r="BB52" s="101"/>
      <c r="BC52" s="43"/>
      <c r="BD52" s="101"/>
      <c r="BE52" s="43"/>
      <c r="BF52" s="101"/>
      <c r="BG52" s="43"/>
      <c r="BH52" s="101"/>
      <c r="BI52" s="43"/>
      <c r="BJ52" s="101"/>
      <c r="BK52" s="43"/>
      <c r="BL52" s="101"/>
      <c r="BM52" s="43"/>
      <c r="BN52" s="101"/>
      <c r="BO52" s="43"/>
      <c r="BP52" s="101"/>
      <c r="BQ52" s="105"/>
      <c r="BR52" s="106">
        <f t="shared" si="4"/>
        <v>6</v>
      </c>
    </row>
    <row r="53" spans="2:70" ht="14.25" customHeight="1" x14ac:dyDescent="0.25">
      <c r="B53" s="115" t="str">
        <f>'Fantastical Mundane |PRODUCT'!F9</f>
        <v>Refrigerator</v>
      </c>
      <c r="C53" s="43"/>
      <c r="D53" s="116">
        <v>2</v>
      </c>
      <c r="E53" s="43">
        <v>2</v>
      </c>
      <c r="F53" s="116"/>
      <c r="G53" s="43"/>
      <c r="H53" s="116"/>
      <c r="I53" s="43">
        <v>2</v>
      </c>
      <c r="J53" s="116">
        <v>2</v>
      </c>
      <c r="K53" s="43"/>
      <c r="L53" s="116">
        <v>2</v>
      </c>
      <c r="M53" s="43"/>
      <c r="N53" s="116"/>
      <c r="O53" s="43"/>
      <c r="P53" s="116"/>
      <c r="Q53" s="43"/>
      <c r="R53" s="116"/>
      <c r="S53" s="43"/>
      <c r="T53" s="116"/>
      <c r="U53" s="43"/>
      <c r="V53" s="116"/>
      <c r="W53" s="43"/>
      <c r="X53" s="116"/>
      <c r="Y53" s="43"/>
      <c r="Z53" s="43"/>
      <c r="AA53" s="117"/>
      <c r="AB53" s="43"/>
      <c r="AC53" s="104"/>
      <c r="AD53" s="43"/>
      <c r="AE53" s="104"/>
      <c r="AF53" s="43"/>
      <c r="AG53" s="104"/>
      <c r="AH53" s="43"/>
      <c r="AI53" s="104"/>
      <c r="AJ53" s="43"/>
      <c r="AK53" s="104"/>
      <c r="AL53" s="43"/>
      <c r="AM53" s="104"/>
      <c r="AN53" s="43"/>
      <c r="AO53" s="104"/>
      <c r="AP53" s="43"/>
      <c r="AQ53" s="104"/>
      <c r="AR53" s="43"/>
      <c r="AS53" s="104"/>
      <c r="AT53" s="43"/>
      <c r="AU53" s="43"/>
      <c r="AV53" s="101"/>
      <c r="AW53" s="43"/>
      <c r="AX53" s="101"/>
      <c r="AY53" s="43"/>
      <c r="AZ53" s="101"/>
      <c r="BA53" s="43"/>
      <c r="BB53" s="101"/>
      <c r="BC53" s="43"/>
      <c r="BD53" s="101"/>
      <c r="BE53" s="43"/>
      <c r="BF53" s="101"/>
      <c r="BG53" s="43"/>
      <c r="BH53" s="101"/>
      <c r="BI53" s="43"/>
      <c r="BJ53" s="101"/>
      <c r="BK53" s="43"/>
      <c r="BL53" s="101"/>
      <c r="BM53" s="43"/>
      <c r="BN53" s="101"/>
      <c r="BO53" s="43"/>
      <c r="BP53" s="101"/>
      <c r="BQ53" s="105"/>
      <c r="BR53" s="106">
        <f t="shared" si="4"/>
        <v>10</v>
      </c>
    </row>
    <row r="54" spans="2:70" ht="14.25" customHeight="1" x14ac:dyDescent="0.25">
      <c r="B54" s="115" t="str">
        <f>'Fantastical Mundane |PRODUCT'!G9</f>
        <v>Drawing Pencils</v>
      </c>
      <c r="C54" s="43"/>
      <c r="D54" s="116"/>
      <c r="E54" s="43"/>
      <c r="F54" s="116">
        <v>1</v>
      </c>
      <c r="G54" s="43"/>
      <c r="H54" s="116"/>
      <c r="I54" s="43"/>
      <c r="J54" s="116"/>
      <c r="K54" s="43"/>
      <c r="L54" s="116"/>
      <c r="M54" s="43"/>
      <c r="N54" s="116"/>
      <c r="O54" s="43"/>
      <c r="P54" s="116"/>
      <c r="Q54" s="43"/>
      <c r="R54" s="116"/>
      <c r="S54" s="43"/>
      <c r="T54" s="116"/>
      <c r="U54" s="43"/>
      <c r="V54" s="116"/>
      <c r="W54" s="43"/>
      <c r="X54" s="116"/>
      <c r="Y54" s="43"/>
      <c r="Z54" s="43"/>
      <c r="AA54" s="117"/>
      <c r="AB54" s="43"/>
      <c r="AC54" s="104"/>
      <c r="AD54" s="43"/>
      <c r="AE54" s="104"/>
      <c r="AF54" s="43"/>
      <c r="AG54" s="104"/>
      <c r="AH54" s="43">
        <v>1</v>
      </c>
      <c r="AI54" s="104"/>
      <c r="AJ54" s="43"/>
      <c r="AK54" s="104"/>
      <c r="AL54" s="43"/>
      <c r="AM54" s="104"/>
      <c r="AN54" s="43"/>
      <c r="AO54" s="104"/>
      <c r="AP54" s="43"/>
      <c r="AQ54" s="104"/>
      <c r="AR54" s="43"/>
      <c r="AS54" s="104"/>
      <c r="AT54" s="43"/>
      <c r="AU54" s="43"/>
      <c r="AV54" s="101"/>
      <c r="AW54" s="43"/>
      <c r="AX54" s="101"/>
      <c r="AY54" s="43"/>
      <c r="AZ54" s="101"/>
      <c r="BA54" s="43"/>
      <c r="BB54" s="101"/>
      <c r="BC54" s="43"/>
      <c r="BD54" s="101"/>
      <c r="BE54" s="43"/>
      <c r="BF54" s="101"/>
      <c r="BG54" s="43"/>
      <c r="BH54" s="101"/>
      <c r="BI54" s="43"/>
      <c r="BJ54" s="101"/>
      <c r="BK54" s="43"/>
      <c r="BL54" s="101"/>
      <c r="BM54" s="43"/>
      <c r="BN54" s="101"/>
      <c r="BO54" s="43"/>
      <c r="BP54" s="101"/>
      <c r="BQ54" s="105"/>
      <c r="BR54" s="106">
        <f t="shared" si="4"/>
        <v>2</v>
      </c>
    </row>
    <row r="55" spans="2:70" ht="14.25" customHeight="1" x14ac:dyDescent="0.25">
      <c r="B55" s="115" t="str">
        <f>'Fantastical Mundane |PRODUCT'!H9</f>
        <v>Printer</v>
      </c>
      <c r="C55" s="43"/>
      <c r="D55" s="116">
        <v>1</v>
      </c>
      <c r="E55" s="43"/>
      <c r="F55" s="116">
        <v>1</v>
      </c>
      <c r="G55" s="43"/>
      <c r="H55" s="116">
        <v>1</v>
      </c>
      <c r="I55" s="43">
        <v>1</v>
      </c>
      <c r="J55" s="116"/>
      <c r="K55" s="43"/>
      <c r="L55" s="116">
        <v>1</v>
      </c>
      <c r="M55" s="43"/>
      <c r="N55" s="116"/>
      <c r="O55" s="43"/>
      <c r="P55" s="116"/>
      <c r="Q55" s="43"/>
      <c r="R55" s="116"/>
      <c r="S55" s="43"/>
      <c r="T55" s="116"/>
      <c r="U55" s="43"/>
      <c r="V55" s="116"/>
      <c r="W55" s="43"/>
      <c r="X55" s="116"/>
      <c r="Y55" s="43"/>
      <c r="Z55" s="43"/>
      <c r="AA55" s="117"/>
      <c r="AB55" s="43"/>
      <c r="AC55" s="104"/>
      <c r="AD55" s="43"/>
      <c r="AE55" s="104"/>
      <c r="AF55" s="43"/>
      <c r="AG55" s="104"/>
      <c r="AH55" s="43"/>
      <c r="AI55" s="104"/>
      <c r="AJ55" s="43"/>
      <c r="AK55" s="104"/>
      <c r="AL55" s="43"/>
      <c r="AM55" s="104"/>
      <c r="AN55" s="43"/>
      <c r="AO55" s="104"/>
      <c r="AP55" s="43"/>
      <c r="AQ55" s="104"/>
      <c r="AR55" s="43"/>
      <c r="AS55" s="104"/>
      <c r="AT55" s="43"/>
      <c r="AU55" s="43"/>
      <c r="AV55" s="101"/>
      <c r="AW55" s="43"/>
      <c r="AX55" s="101"/>
      <c r="AY55" s="43"/>
      <c r="AZ55" s="101"/>
      <c r="BA55" s="43"/>
      <c r="BB55" s="101"/>
      <c r="BC55" s="43"/>
      <c r="BD55" s="101"/>
      <c r="BE55" s="43"/>
      <c r="BF55" s="101"/>
      <c r="BG55" s="43"/>
      <c r="BH55" s="101"/>
      <c r="BI55" s="43"/>
      <c r="BJ55" s="101"/>
      <c r="BK55" s="43"/>
      <c r="BL55" s="101"/>
      <c r="BM55" s="43"/>
      <c r="BN55" s="101"/>
      <c r="BO55" s="43"/>
      <c r="BP55" s="101"/>
      <c r="BQ55" s="105"/>
      <c r="BR55" s="106">
        <f t="shared" si="4"/>
        <v>5</v>
      </c>
    </row>
    <row r="56" spans="2:70" ht="14.25" customHeight="1" x14ac:dyDescent="0.25">
      <c r="B56" s="115" t="str">
        <f>'Fantastical Mundane |PRODUCT'!I9</f>
        <v>Headphones</v>
      </c>
      <c r="C56" s="43"/>
      <c r="D56" s="116"/>
      <c r="E56" s="43">
        <v>1</v>
      </c>
      <c r="F56" s="116"/>
      <c r="G56" s="43">
        <v>1</v>
      </c>
      <c r="H56" s="116"/>
      <c r="I56" s="43"/>
      <c r="J56" s="116"/>
      <c r="K56" s="43">
        <v>1</v>
      </c>
      <c r="L56" s="116">
        <v>1</v>
      </c>
      <c r="M56" s="43"/>
      <c r="N56" s="116"/>
      <c r="O56" s="43"/>
      <c r="P56" s="116"/>
      <c r="Q56" s="43"/>
      <c r="R56" s="116"/>
      <c r="S56" s="43"/>
      <c r="T56" s="116"/>
      <c r="U56" s="43"/>
      <c r="V56" s="116"/>
      <c r="W56" s="43"/>
      <c r="X56" s="116"/>
      <c r="Y56" s="43"/>
      <c r="Z56" s="43"/>
      <c r="AA56" s="117"/>
      <c r="AB56" s="43"/>
      <c r="AC56" s="104"/>
      <c r="AD56" s="43"/>
      <c r="AE56" s="104"/>
      <c r="AF56" s="43"/>
      <c r="AG56" s="104">
        <v>1</v>
      </c>
      <c r="AH56" s="43"/>
      <c r="AI56" s="104">
        <v>1</v>
      </c>
      <c r="AJ56" s="43"/>
      <c r="AK56" s="104"/>
      <c r="AL56" s="43"/>
      <c r="AM56" s="104"/>
      <c r="AN56" s="43"/>
      <c r="AO56" s="104"/>
      <c r="AP56" s="43"/>
      <c r="AQ56" s="104"/>
      <c r="AR56" s="43"/>
      <c r="AS56" s="104"/>
      <c r="AT56" s="43"/>
      <c r="AU56" s="43"/>
      <c r="AV56" s="101"/>
      <c r="AW56" s="43"/>
      <c r="AX56" s="101"/>
      <c r="AY56" s="43"/>
      <c r="AZ56" s="101"/>
      <c r="BA56" s="43"/>
      <c r="BB56" s="101"/>
      <c r="BC56" s="43"/>
      <c r="BD56" s="101"/>
      <c r="BE56" s="43"/>
      <c r="BF56" s="101"/>
      <c r="BG56" s="43"/>
      <c r="BH56" s="101"/>
      <c r="BI56" s="43"/>
      <c r="BJ56" s="101"/>
      <c r="BK56" s="43"/>
      <c r="BL56" s="101"/>
      <c r="BM56" s="43"/>
      <c r="BN56" s="101"/>
      <c r="BO56" s="43"/>
      <c r="BP56" s="101"/>
      <c r="BQ56" s="105"/>
      <c r="BR56" s="106">
        <f t="shared" si="4"/>
        <v>6</v>
      </c>
    </row>
    <row r="57" spans="2:70" ht="14.25" customHeight="1" x14ac:dyDescent="0.25">
      <c r="B57" s="115" t="str">
        <f>'Fantastical Mundane |PRODUCT'!J9</f>
        <v>Alarm Clock</v>
      </c>
      <c r="C57" s="43"/>
      <c r="D57" s="116"/>
      <c r="E57" s="43"/>
      <c r="F57" s="116"/>
      <c r="G57" s="43">
        <v>1</v>
      </c>
      <c r="H57" s="116">
        <v>1</v>
      </c>
      <c r="I57" s="43">
        <v>1</v>
      </c>
      <c r="J57" s="116">
        <v>1</v>
      </c>
      <c r="K57" s="43">
        <v>1</v>
      </c>
      <c r="L57" s="116">
        <v>1</v>
      </c>
      <c r="M57" s="43"/>
      <c r="N57" s="116"/>
      <c r="O57" s="43"/>
      <c r="P57" s="116"/>
      <c r="Q57" s="43"/>
      <c r="R57" s="116"/>
      <c r="S57" s="43"/>
      <c r="T57" s="116"/>
      <c r="U57" s="43"/>
      <c r="V57" s="116"/>
      <c r="W57" s="43"/>
      <c r="X57" s="116"/>
      <c r="Y57" s="43"/>
      <c r="Z57" s="43"/>
      <c r="AA57" s="117"/>
      <c r="AB57" s="43"/>
      <c r="AC57" s="104"/>
      <c r="AD57" s="43"/>
      <c r="AE57" s="104"/>
      <c r="AF57" s="43"/>
      <c r="AG57" s="104"/>
      <c r="AH57" s="43"/>
      <c r="AI57" s="104"/>
      <c r="AJ57" s="43"/>
      <c r="AK57" s="104"/>
      <c r="AL57" s="43"/>
      <c r="AM57" s="104"/>
      <c r="AN57" s="43"/>
      <c r="AO57" s="104"/>
      <c r="AP57" s="43"/>
      <c r="AQ57" s="104"/>
      <c r="AR57" s="43"/>
      <c r="AS57" s="104"/>
      <c r="AT57" s="43"/>
      <c r="AU57" s="43"/>
      <c r="AV57" s="101"/>
      <c r="AW57" s="43"/>
      <c r="AX57" s="101"/>
      <c r="AY57" s="43"/>
      <c r="AZ57" s="101"/>
      <c r="BA57" s="43"/>
      <c r="BB57" s="101"/>
      <c r="BC57" s="43"/>
      <c r="BD57" s="101"/>
      <c r="BE57" s="43"/>
      <c r="BF57" s="101"/>
      <c r="BG57" s="43"/>
      <c r="BH57" s="101"/>
      <c r="BI57" s="43"/>
      <c r="BJ57" s="101"/>
      <c r="BK57" s="43"/>
      <c r="BL57" s="101"/>
      <c r="BM57" s="43"/>
      <c r="BN57" s="101"/>
      <c r="BO57" s="43"/>
      <c r="BP57" s="101"/>
      <c r="BQ57" s="105"/>
      <c r="BR57" s="106">
        <f t="shared" si="4"/>
        <v>6</v>
      </c>
    </row>
    <row r="58" spans="2:70" ht="14.25" customHeight="1" x14ac:dyDescent="0.25">
      <c r="B58" s="115" t="str">
        <f>'Fantastical Mundane |PRODUCT'!K9</f>
        <v>Coffee Maker</v>
      </c>
      <c r="C58" s="43">
        <v>1</v>
      </c>
      <c r="D58" s="116">
        <v>1</v>
      </c>
      <c r="E58" s="43"/>
      <c r="F58" s="116">
        <v>1</v>
      </c>
      <c r="G58" s="43"/>
      <c r="H58" s="116">
        <v>1</v>
      </c>
      <c r="I58" s="43">
        <v>1</v>
      </c>
      <c r="J58" s="116">
        <v>1</v>
      </c>
      <c r="K58" s="43"/>
      <c r="L58" s="116"/>
      <c r="M58" s="43"/>
      <c r="N58" s="116"/>
      <c r="O58" s="43"/>
      <c r="P58" s="116"/>
      <c r="Q58" s="43"/>
      <c r="R58" s="116"/>
      <c r="S58" s="43"/>
      <c r="T58" s="116"/>
      <c r="U58" s="43"/>
      <c r="V58" s="116"/>
      <c r="W58" s="43"/>
      <c r="X58" s="116"/>
      <c r="Y58" s="43"/>
      <c r="Z58" s="43"/>
      <c r="AA58" s="117"/>
      <c r="AB58" s="43"/>
      <c r="AC58" s="104"/>
      <c r="AD58" s="43"/>
      <c r="AE58" s="104"/>
      <c r="AF58" s="43"/>
      <c r="AG58" s="104"/>
      <c r="AH58" s="43"/>
      <c r="AI58" s="104"/>
      <c r="AJ58" s="43"/>
      <c r="AK58" s="104"/>
      <c r="AL58" s="43"/>
      <c r="AM58" s="104"/>
      <c r="AN58" s="43"/>
      <c r="AO58" s="104"/>
      <c r="AP58" s="43"/>
      <c r="AQ58" s="104"/>
      <c r="AR58" s="43"/>
      <c r="AS58" s="104"/>
      <c r="AT58" s="43"/>
      <c r="AU58" s="43"/>
      <c r="AV58" s="101"/>
      <c r="AW58" s="43"/>
      <c r="AX58" s="101"/>
      <c r="AY58" s="43"/>
      <c r="AZ58" s="101"/>
      <c r="BA58" s="43"/>
      <c r="BB58" s="101"/>
      <c r="BC58" s="43"/>
      <c r="BD58" s="101"/>
      <c r="BE58" s="43"/>
      <c r="BF58" s="101">
        <v>1</v>
      </c>
      <c r="BG58" s="43"/>
      <c r="BH58" s="101"/>
      <c r="BI58" s="43"/>
      <c r="BJ58" s="101"/>
      <c r="BK58" s="43"/>
      <c r="BL58" s="101"/>
      <c r="BM58" s="43"/>
      <c r="BN58" s="101"/>
      <c r="BO58" s="43"/>
      <c r="BP58" s="101"/>
      <c r="BQ58" s="105"/>
      <c r="BR58" s="106">
        <f t="shared" si="4"/>
        <v>7</v>
      </c>
    </row>
    <row r="59" spans="2:70" ht="14.25" customHeight="1" x14ac:dyDescent="0.25">
      <c r="B59" s="115" t="str">
        <f>'Fantastical Mundane |PRODUCT'!L9</f>
        <v>Reusable Notepad</v>
      </c>
      <c r="C59" s="43"/>
      <c r="D59" s="116"/>
      <c r="E59" s="43"/>
      <c r="F59" s="116">
        <v>1</v>
      </c>
      <c r="G59" s="43"/>
      <c r="H59" s="116"/>
      <c r="I59" s="43"/>
      <c r="J59" s="116"/>
      <c r="K59" s="43"/>
      <c r="L59" s="116"/>
      <c r="M59" s="43"/>
      <c r="N59" s="116">
        <v>1</v>
      </c>
      <c r="O59" s="43"/>
      <c r="P59" s="116"/>
      <c r="Q59" s="43"/>
      <c r="R59" s="116"/>
      <c r="S59" s="43"/>
      <c r="T59" s="116"/>
      <c r="U59" s="43"/>
      <c r="V59" s="116"/>
      <c r="W59" s="43"/>
      <c r="X59" s="116"/>
      <c r="Y59" s="43"/>
      <c r="Z59" s="43"/>
      <c r="AA59" s="117"/>
      <c r="AB59" s="43"/>
      <c r="AC59" s="104"/>
      <c r="AD59" s="43"/>
      <c r="AE59" s="104"/>
      <c r="AF59" s="43"/>
      <c r="AG59" s="104"/>
      <c r="AH59" s="43"/>
      <c r="AI59" s="104"/>
      <c r="AJ59" s="43"/>
      <c r="AK59" s="104"/>
      <c r="AL59" s="43"/>
      <c r="AM59" s="104"/>
      <c r="AN59" s="43"/>
      <c r="AO59" s="104"/>
      <c r="AP59" s="43"/>
      <c r="AQ59" s="104"/>
      <c r="AR59" s="43"/>
      <c r="AS59" s="104"/>
      <c r="AT59" s="43"/>
      <c r="AU59" s="43"/>
      <c r="AV59" s="101"/>
      <c r="AW59" s="43"/>
      <c r="AX59" s="101"/>
      <c r="AY59" s="43"/>
      <c r="AZ59" s="101"/>
      <c r="BA59" s="43"/>
      <c r="BB59" s="101"/>
      <c r="BC59" s="43"/>
      <c r="BD59" s="101"/>
      <c r="BE59" s="43"/>
      <c r="BF59" s="101"/>
      <c r="BG59" s="43"/>
      <c r="BH59" s="101"/>
      <c r="BI59" s="43"/>
      <c r="BJ59" s="101"/>
      <c r="BK59" s="43"/>
      <c r="BL59" s="101"/>
      <c r="BM59" s="43"/>
      <c r="BN59" s="101"/>
      <c r="BO59" s="43"/>
      <c r="BP59" s="101"/>
      <c r="BQ59" s="105"/>
      <c r="BR59" s="106">
        <f t="shared" si="4"/>
        <v>2</v>
      </c>
    </row>
    <row r="60" spans="2:70" ht="14.25" customHeight="1" x14ac:dyDescent="0.25">
      <c r="B60" s="115" t="str">
        <f>'Fantastical Mundane |PRODUCT'!M9</f>
        <v>Collectible Figurine</v>
      </c>
      <c r="C60" s="43">
        <v>1</v>
      </c>
      <c r="D60" s="116"/>
      <c r="E60" s="43"/>
      <c r="F60" s="116"/>
      <c r="G60" s="43"/>
      <c r="H60" s="116"/>
      <c r="I60" s="43"/>
      <c r="J60" s="116"/>
      <c r="K60" s="43"/>
      <c r="L60" s="116"/>
      <c r="M60" s="43"/>
      <c r="N60" s="116"/>
      <c r="O60" s="43"/>
      <c r="P60" s="116"/>
      <c r="Q60" s="43"/>
      <c r="R60" s="116"/>
      <c r="S60" s="43"/>
      <c r="T60" s="116"/>
      <c r="U60" s="43"/>
      <c r="V60" s="116"/>
      <c r="W60" s="43"/>
      <c r="X60" s="116"/>
      <c r="Y60" s="43"/>
      <c r="Z60" s="43"/>
      <c r="AA60" s="117"/>
      <c r="AB60" s="43"/>
      <c r="AC60" s="104"/>
      <c r="AD60" s="43"/>
      <c r="AE60" s="104"/>
      <c r="AF60" s="43"/>
      <c r="AG60" s="104"/>
      <c r="AH60" s="43"/>
      <c r="AI60" s="104"/>
      <c r="AJ60" s="43"/>
      <c r="AK60" s="104"/>
      <c r="AL60" s="43"/>
      <c r="AM60" s="104"/>
      <c r="AN60" s="43"/>
      <c r="AO60" s="104"/>
      <c r="AP60" s="43"/>
      <c r="AQ60" s="104"/>
      <c r="AR60" s="43"/>
      <c r="AS60" s="104"/>
      <c r="AT60" s="43"/>
      <c r="AU60" s="43"/>
      <c r="AV60" s="101"/>
      <c r="AW60" s="43"/>
      <c r="AX60" s="101"/>
      <c r="AY60" s="43"/>
      <c r="AZ60" s="101"/>
      <c r="BA60" s="43"/>
      <c r="BB60" s="101"/>
      <c r="BC60" s="43"/>
      <c r="BD60" s="101"/>
      <c r="BE60" s="43"/>
      <c r="BF60" s="101"/>
      <c r="BG60" s="43"/>
      <c r="BH60" s="101"/>
      <c r="BI60" s="43"/>
      <c r="BJ60" s="101">
        <v>4</v>
      </c>
      <c r="BK60" s="43"/>
      <c r="BL60" s="101"/>
      <c r="BM60" s="43"/>
      <c r="BN60" s="101"/>
      <c r="BO60" s="43"/>
      <c r="BP60" s="101"/>
      <c r="BQ60" s="105"/>
      <c r="BR60" s="106">
        <f t="shared" si="4"/>
        <v>5</v>
      </c>
    </row>
    <row r="61" spans="2:70" ht="14.25" customHeight="1" x14ac:dyDescent="0.25">
      <c r="B61" s="115" t="str">
        <f>'Fantastical Mundane |PRODUCT'!C15</f>
        <v>Locator Necklace</v>
      </c>
      <c r="C61" s="43"/>
      <c r="D61" s="116"/>
      <c r="E61" s="43"/>
      <c r="F61" s="116"/>
      <c r="G61" s="43">
        <v>1</v>
      </c>
      <c r="H61" s="116"/>
      <c r="I61" s="43"/>
      <c r="J61" s="116"/>
      <c r="K61" s="43"/>
      <c r="L61" s="116"/>
      <c r="M61" s="43"/>
      <c r="N61" s="116"/>
      <c r="O61" s="43"/>
      <c r="P61" s="116"/>
      <c r="Q61" s="43"/>
      <c r="R61" s="116"/>
      <c r="S61" s="43"/>
      <c r="T61" s="116"/>
      <c r="U61" s="43"/>
      <c r="V61" s="116"/>
      <c r="W61" s="43"/>
      <c r="X61" s="116"/>
      <c r="Y61" s="43"/>
      <c r="Z61" s="43"/>
      <c r="AA61" s="117"/>
      <c r="AB61" s="43"/>
      <c r="AC61" s="104"/>
      <c r="AD61" s="43"/>
      <c r="AE61" s="104"/>
      <c r="AF61" s="43"/>
      <c r="AG61" s="104"/>
      <c r="AH61" s="43"/>
      <c r="AI61" s="104"/>
      <c r="AJ61" s="43">
        <v>1</v>
      </c>
      <c r="AK61" s="104"/>
      <c r="AL61" s="43"/>
      <c r="AM61" s="104"/>
      <c r="AN61" s="43"/>
      <c r="AO61" s="104"/>
      <c r="AP61" s="43"/>
      <c r="AQ61" s="104"/>
      <c r="AR61" s="43"/>
      <c r="AS61" s="104"/>
      <c r="AT61" s="43"/>
      <c r="AU61" s="43"/>
      <c r="AV61" s="101"/>
      <c r="AW61" s="43"/>
      <c r="AX61" s="101"/>
      <c r="AY61" s="43"/>
      <c r="AZ61" s="101"/>
      <c r="BA61" s="43"/>
      <c r="BB61" s="101"/>
      <c r="BC61" s="43"/>
      <c r="BD61" s="101"/>
      <c r="BE61" s="43"/>
      <c r="BF61" s="101"/>
      <c r="BG61" s="43"/>
      <c r="BH61" s="101"/>
      <c r="BI61" s="43"/>
      <c r="BJ61" s="101"/>
      <c r="BK61" s="43"/>
      <c r="BL61" s="101"/>
      <c r="BM61" s="43"/>
      <c r="BN61" s="101"/>
      <c r="BO61" s="43"/>
      <c r="BP61" s="101"/>
      <c r="BQ61" s="105"/>
      <c r="BR61" s="106">
        <f t="shared" si="4"/>
        <v>2</v>
      </c>
    </row>
    <row r="62" spans="2:70" ht="14.25" customHeight="1" x14ac:dyDescent="0.25">
      <c r="B62" s="115" t="str">
        <f>'Fantastical Mundane |PRODUCT'!D15</f>
        <v>Stuffed Animal</v>
      </c>
      <c r="C62" s="43"/>
      <c r="D62" s="116"/>
      <c r="E62" s="43"/>
      <c r="F62" s="116"/>
      <c r="G62" s="43">
        <v>1</v>
      </c>
      <c r="H62" s="116"/>
      <c r="I62" s="43"/>
      <c r="J62" s="116"/>
      <c r="K62" s="43"/>
      <c r="L62" s="116"/>
      <c r="M62" s="43"/>
      <c r="N62" s="116"/>
      <c r="O62" s="43"/>
      <c r="P62" s="116"/>
      <c r="Q62" s="43"/>
      <c r="R62" s="116"/>
      <c r="S62" s="43"/>
      <c r="T62" s="116"/>
      <c r="U62" s="43"/>
      <c r="V62" s="116"/>
      <c r="W62" s="43"/>
      <c r="X62" s="116"/>
      <c r="Y62" s="43"/>
      <c r="Z62" s="43"/>
      <c r="AA62" s="117"/>
      <c r="AB62" s="43"/>
      <c r="AC62" s="104"/>
      <c r="AD62" s="43"/>
      <c r="AE62" s="104"/>
      <c r="AF62" s="43"/>
      <c r="AG62" s="104"/>
      <c r="AH62" s="43"/>
      <c r="AI62" s="104"/>
      <c r="AJ62" s="43"/>
      <c r="AK62" s="104">
        <v>2</v>
      </c>
      <c r="AL62" s="43">
        <v>1</v>
      </c>
      <c r="AM62" s="104"/>
      <c r="AN62" s="43"/>
      <c r="AO62" s="104"/>
      <c r="AP62" s="43"/>
      <c r="AQ62" s="104"/>
      <c r="AR62" s="43"/>
      <c r="AS62" s="104"/>
      <c r="AT62" s="43"/>
      <c r="AU62" s="43"/>
      <c r="AV62" s="101"/>
      <c r="AW62" s="43"/>
      <c r="AX62" s="101"/>
      <c r="AY62" s="43"/>
      <c r="AZ62" s="101"/>
      <c r="BA62" s="43"/>
      <c r="BB62" s="101"/>
      <c r="BC62" s="43"/>
      <c r="BD62" s="101"/>
      <c r="BE62" s="43"/>
      <c r="BF62" s="101"/>
      <c r="BG62" s="43"/>
      <c r="BH62" s="101">
        <v>2</v>
      </c>
      <c r="BI62" s="43"/>
      <c r="BJ62" s="101"/>
      <c r="BK62" s="43"/>
      <c r="BL62" s="101"/>
      <c r="BM62" s="43"/>
      <c r="BN62" s="101"/>
      <c r="BO62" s="43"/>
      <c r="BP62" s="101"/>
      <c r="BQ62" s="105"/>
      <c r="BR62" s="106">
        <f t="shared" si="4"/>
        <v>6</v>
      </c>
    </row>
    <row r="63" spans="2:70" ht="14.25" customHeight="1" x14ac:dyDescent="0.25">
      <c r="B63" s="115" t="str">
        <f>'Fantastical Mundane |PRODUCT'!E15</f>
        <v>Thermal Jacket</v>
      </c>
      <c r="C63" s="43">
        <v>1</v>
      </c>
      <c r="D63" s="116"/>
      <c r="E63" s="43"/>
      <c r="F63" s="116"/>
      <c r="G63" s="43"/>
      <c r="H63" s="116"/>
      <c r="I63" s="43"/>
      <c r="J63" s="116"/>
      <c r="K63" s="43"/>
      <c r="L63" s="116"/>
      <c r="M63" s="43"/>
      <c r="N63" s="116"/>
      <c r="O63" s="43"/>
      <c r="P63" s="116"/>
      <c r="Q63" s="43"/>
      <c r="R63" s="116"/>
      <c r="S63" s="43"/>
      <c r="T63" s="116"/>
      <c r="U63" s="43"/>
      <c r="V63" s="116"/>
      <c r="W63" s="43"/>
      <c r="X63" s="116"/>
      <c r="Y63" s="43"/>
      <c r="Z63" s="43"/>
      <c r="AA63" s="117"/>
      <c r="AB63" s="43"/>
      <c r="AC63" s="104"/>
      <c r="AD63" s="43"/>
      <c r="AE63" s="104"/>
      <c r="AF63" s="43"/>
      <c r="AG63" s="104"/>
      <c r="AH63" s="43"/>
      <c r="AI63" s="104">
        <v>1</v>
      </c>
      <c r="AJ63" s="43"/>
      <c r="AK63" s="104">
        <v>4</v>
      </c>
      <c r="AL63" s="43">
        <v>2</v>
      </c>
      <c r="AM63" s="104"/>
      <c r="AN63" s="43"/>
      <c r="AO63" s="104"/>
      <c r="AP63" s="43"/>
      <c r="AQ63" s="104"/>
      <c r="AR63" s="43"/>
      <c r="AS63" s="104"/>
      <c r="AT63" s="43"/>
      <c r="AU63" s="43"/>
      <c r="AV63" s="101"/>
      <c r="AW63" s="43"/>
      <c r="AX63" s="101"/>
      <c r="AY63" s="43"/>
      <c r="AZ63" s="101"/>
      <c r="BA63" s="43"/>
      <c r="BB63" s="101"/>
      <c r="BC63" s="43"/>
      <c r="BD63" s="101"/>
      <c r="BE63" s="43"/>
      <c r="BF63" s="101"/>
      <c r="BG63" s="43"/>
      <c r="BH63" s="101"/>
      <c r="BI63" s="43"/>
      <c r="BJ63" s="101"/>
      <c r="BK63" s="43"/>
      <c r="BL63" s="101"/>
      <c r="BM63" s="43"/>
      <c r="BN63" s="101"/>
      <c r="BO63" s="43"/>
      <c r="BP63" s="101"/>
      <c r="BQ63" s="105"/>
      <c r="BR63" s="106">
        <f t="shared" si="4"/>
        <v>8</v>
      </c>
    </row>
    <row r="64" spans="2:70" ht="14.25" customHeight="1" x14ac:dyDescent="0.25">
      <c r="B64" s="115" t="str">
        <f>'Fantastical Mundane |PRODUCT'!F15</f>
        <v>Deoderant</v>
      </c>
      <c r="C64" s="43"/>
      <c r="D64" s="116"/>
      <c r="E64" s="43"/>
      <c r="F64" s="116"/>
      <c r="G64" s="43">
        <v>1</v>
      </c>
      <c r="H64" s="116"/>
      <c r="I64" s="43"/>
      <c r="J64" s="116"/>
      <c r="K64" s="43"/>
      <c r="L64" s="116"/>
      <c r="M64" s="43"/>
      <c r="N64" s="116"/>
      <c r="O64" s="43"/>
      <c r="P64" s="116"/>
      <c r="Q64" s="43"/>
      <c r="R64" s="116"/>
      <c r="S64" s="43"/>
      <c r="T64" s="116"/>
      <c r="U64" s="43"/>
      <c r="V64" s="116"/>
      <c r="W64" s="43"/>
      <c r="X64" s="116"/>
      <c r="Y64" s="43"/>
      <c r="Z64" s="43"/>
      <c r="AA64" s="117"/>
      <c r="AB64" s="43"/>
      <c r="AC64" s="104"/>
      <c r="AD64" s="43"/>
      <c r="AE64" s="104"/>
      <c r="AF64" s="43"/>
      <c r="AG64" s="104"/>
      <c r="AH64" s="43"/>
      <c r="AI64" s="104"/>
      <c r="AJ64" s="43"/>
      <c r="AK64" s="104"/>
      <c r="AL64" s="43"/>
      <c r="AM64" s="104"/>
      <c r="AN64" s="43"/>
      <c r="AO64" s="104"/>
      <c r="AP64" s="43"/>
      <c r="AQ64" s="104"/>
      <c r="AR64" s="43"/>
      <c r="AS64" s="104"/>
      <c r="AT64" s="43"/>
      <c r="AU64" s="43"/>
      <c r="AV64" s="101"/>
      <c r="AW64" s="43"/>
      <c r="AX64" s="101"/>
      <c r="AY64" s="43"/>
      <c r="AZ64" s="101"/>
      <c r="BA64" s="43"/>
      <c r="BB64" s="101">
        <v>1</v>
      </c>
      <c r="BC64" s="43"/>
      <c r="BD64" s="101">
        <v>1</v>
      </c>
      <c r="BE64" s="43"/>
      <c r="BF64" s="101"/>
      <c r="BG64" s="43"/>
      <c r="BH64" s="101"/>
      <c r="BI64" s="43"/>
      <c r="BJ64" s="101">
        <v>1</v>
      </c>
      <c r="BK64" s="43"/>
      <c r="BL64" s="101"/>
      <c r="BM64" s="43"/>
      <c r="BN64" s="101"/>
      <c r="BO64" s="43"/>
      <c r="BP64" s="101"/>
      <c r="BQ64" s="105"/>
      <c r="BR64" s="106">
        <f t="shared" si="4"/>
        <v>4</v>
      </c>
    </row>
    <row r="65" spans="2:70" ht="14.25" customHeight="1" x14ac:dyDescent="0.25">
      <c r="B65" s="115" t="str">
        <f>'Fantastical Mundane |PRODUCT'!G15</f>
        <v>Water Bottle</v>
      </c>
      <c r="C65" s="43"/>
      <c r="D65" s="116">
        <v>1</v>
      </c>
      <c r="E65" s="43"/>
      <c r="F65" s="116"/>
      <c r="G65" s="43"/>
      <c r="H65" s="116"/>
      <c r="I65" s="43"/>
      <c r="J65" s="116"/>
      <c r="K65" s="43"/>
      <c r="L65" s="116"/>
      <c r="M65" s="43">
        <v>1</v>
      </c>
      <c r="N65" s="116"/>
      <c r="O65" s="43"/>
      <c r="P65" s="116"/>
      <c r="Q65" s="43"/>
      <c r="R65" s="116"/>
      <c r="S65" s="43"/>
      <c r="T65" s="116"/>
      <c r="U65" s="43"/>
      <c r="V65" s="116"/>
      <c r="W65" s="43"/>
      <c r="X65" s="116"/>
      <c r="Y65" s="43"/>
      <c r="Z65" s="43"/>
      <c r="AA65" s="117"/>
      <c r="AB65" s="43"/>
      <c r="AC65" s="104"/>
      <c r="AD65" s="43"/>
      <c r="AE65" s="104"/>
      <c r="AF65" s="43"/>
      <c r="AG65" s="104"/>
      <c r="AH65" s="43"/>
      <c r="AI65" s="104"/>
      <c r="AJ65" s="43"/>
      <c r="AK65" s="104"/>
      <c r="AL65" s="43"/>
      <c r="AM65" s="104"/>
      <c r="AN65" s="43"/>
      <c r="AO65" s="104"/>
      <c r="AP65" s="43"/>
      <c r="AQ65" s="104"/>
      <c r="AR65" s="43"/>
      <c r="AS65" s="104"/>
      <c r="AT65" s="43"/>
      <c r="AU65" s="43"/>
      <c r="AV65" s="101"/>
      <c r="AW65" s="43"/>
      <c r="AX65" s="101"/>
      <c r="AY65" s="43"/>
      <c r="AZ65" s="101"/>
      <c r="BA65" s="43"/>
      <c r="BB65" s="101"/>
      <c r="BC65" s="43"/>
      <c r="BD65" s="101"/>
      <c r="BE65" s="43"/>
      <c r="BF65" s="101"/>
      <c r="BG65" s="43"/>
      <c r="BH65" s="101"/>
      <c r="BI65" s="43"/>
      <c r="BJ65" s="101"/>
      <c r="BK65" s="43"/>
      <c r="BL65" s="101"/>
      <c r="BM65" s="43"/>
      <c r="BN65" s="101"/>
      <c r="BO65" s="43"/>
      <c r="BP65" s="101"/>
      <c r="BQ65" s="105"/>
      <c r="BR65" s="106">
        <f t="shared" si="4"/>
        <v>2</v>
      </c>
    </row>
    <row r="66" spans="2:70" ht="14.25" customHeight="1" x14ac:dyDescent="0.25">
      <c r="B66" s="115" t="str">
        <f>'Fantastical Mundane |PRODUCT'!H15</f>
        <v>Social Security Card</v>
      </c>
      <c r="C66" s="43"/>
      <c r="D66" s="116"/>
      <c r="E66" s="43"/>
      <c r="F66" s="116"/>
      <c r="G66" s="43">
        <v>6</v>
      </c>
      <c r="H66" s="116"/>
      <c r="I66" s="43"/>
      <c r="J66" s="116"/>
      <c r="K66" s="43"/>
      <c r="L66" s="116"/>
      <c r="M66" s="43"/>
      <c r="N66" s="116">
        <v>1</v>
      </c>
      <c r="O66" s="43"/>
      <c r="P66" s="116"/>
      <c r="Q66" s="43"/>
      <c r="R66" s="116"/>
      <c r="S66" s="43"/>
      <c r="T66" s="116"/>
      <c r="U66" s="43"/>
      <c r="V66" s="116"/>
      <c r="W66" s="43"/>
      <c r="X66" s="116"/>
      <c r="Y66" s="43"/>
      <c r="Z66" s="43"/>
      <c r="AA66" s="117"/>
      <c r="AB66" s="43"/>
      <c r="AC66" s="104"/>
      <c r="AD66" s="43"/>
      <c r="AE66" s="104"/>
      <c r="AF66" s="43"/>
      <c r="AG66" s="104"/>
      <c r="AH66" s="43"/>
      <c r="AI66" s="104"/>
      <c r="AJ66" s="43"/>
      <c r="AK66" s="104"/>
      <c r="AL66" s="43"/>
      <c r="AM66" s="104"/>
      <c r="AN66" s="43"/>
      <c r="AO66" s="104"/>
      <c r="AP66" s="43"/>
      <c r="AQ66" s="104"/>
      <c r="AR66" s="43"/>
      <c r="AS66" s="104"/>
      <c r="AT66" s="43"/>
      <c r="AU66" s="43"/>
      <c r="AV66" s="101"/>
      <c r="AW66" s="43"/>
      <c r="AX66" s="101"/>
      <c r="AY66" s="43"/>
      <c r="AZ66" s="101"/>
      <c r="BA66" s="43"/>
      <c r="BB66" s="101"/>
      <c r="BC66" s="43"/>
      <c r="BD66" s="101"/>
      <c r="BE66" s="43"/>
      <c r="BF66" s="101"/>
      <c r="BG66" s="43"/>
      <c r="BH66" s="101"/>
      <c r="BI66" s="43"/>
      <c r="BJ66" s="101"/>
      <c r="BK66" s="43"/>
      <c r="BL66" s="101"/>
      <c r="BM66" s="43"/>
      <c r="BN66" s="101"/>
      <c r="BO66" s="43"/>
      <c r="BP66" s="101"/>
      <c r="BQ66" s="105"/>
      <c r="BR66" s="106">
        <f t="shared" si="4"/>
        <v>7</v>
      </c>
    </row>
    <row r="67" spans="2:70" ht="14.25" customHeight="1" x14ac:dyDescent="0.25">
      <c r="B67" s="115" t="str">
        <f>'Fantastical Mundane |PRODUCT'!I15</f>
        <v>College Textbook</v>
      </c>
      <c r="C67" s="43">
        <v>1</v>
      </c>
      <c r="D67" s="116">
        <v>1</v>
      </c>
      <c r="E67" s="43">
        <v>1</v>
      </c>
      <c r="F67" s="116">
        <v>1</v>
      </c>
      <c r="G67" s="43">
        <v>1</v>
      </c>
      <c r="H67" s="116"/>
      <c r="I67" s="43"/>
      <c r="J67" s="116"/>
      <c r="K67" s="43"/>
      <c r="L67" s="116"/>
      <c r="M67" s="43"/>
      <c r="N67" s="116">
        <v>1</v>
      </c>
      <c r="O67" s="43"/>
      <c r="P67" s="116"/>
      <c r="Q67" s="43"/>
      <c r="R67" s="116"/>
      <c r="S67" s="43"/>
      <c r="T67" s="116"/>
      <c r="U67" s="43"/>
      <c r="V67" s="116"/>
      <c r="W67" s="43"/>
      <c r="X67" s="116"/>
      <c r="Y67" s="43"/>
      <c r="Z67" s="43"/>
      <c r="AA67" s="117"/>
      <c r="AB67" s="43"/>
      <c r="AC67" s="104"/>
      <c r="AD67" s="43"/>
      <c r="AE67" s="104"/>
      <c r="AF67" s="43"/>
      <c r="AG67" s="104"/>
      <c r="AH67" s="43"/>
      <c r="AI67" s="104"/>
      <c r="AJ67" s="43"/>
      <c r="AK67" s="104"/>
      <c r="AL67" s="43"/>
      <c r="AM67" s="104"/>
      <c r="AN67" s="43"/>
      <c r="AO67" s="104"/>
      <c r="AP67" s="43"/>
      <c r="AQ67" s="104"/>
      <c r="AR67" s="43"/>
      <c r="AS67" s="104"/>
      <c r="AT67" s="43"/>
      <c r="AU67" s="43"/>
      <c r="AV67" s="101"/>
      <c r="AW67" s="43"/>
      <c r="AX67" s="101"/>
      <c r="AY67" s="43"/>
      <c r="AZ67" s="101"/>
      <c r="BA67" s="43"/>
      <c r="BB67" s="101"/>
      <c r="BC67" s="43"/>
      <c r="BD67" s="101"/>
      <c r="BE67" s="43"/>
      <c r="BF67" s="101"/>
      <c r="BG67" s="43"/>
      <c r="BH67" s="101"/>
      <c r="BI67" s="43"/>
      <c r="BJ67" s="101"/>
      <c r="BK67" s="43"/>
      <c r="BL67" s="101"/>
      <c r="BM67" s="43"/>
      <c r="BN67" s="101"/>
      <c r="BO67" s="43"/>
      <c r="BP67" s="101"/>
      <c r="BQ67" s="105"/>
      <c r="BR67" s="106">
        <f t="shared" si="4"/>
        <v>6</v>
      </c>
    </row>
    <row r="68" spans="2:70" ht="14.25" customHeight="1" x14ac:dyDescent="0.25">
      <c r="B68" s="115" t="str">
        <f>'Fantastical Mundane |PRODUCT'!J15</f>
        <v>TBD</v>
      </c>
      <c r="C68" s="43"/>
      <c r="D68" s="116"/>
      <c r="E68" s="43"/>
      <c r="F68" s="116"/>
      <c r="G68" s="43"/>
      <c r="H68" s="116"/>
      <c r="I68" s="43"/>
      <c r="J68" s="116"/>
      <c r="K68" s="43"/>
      <c r="L68" s="116"/>
      <c r="M68" s="43"/>
      <c r="N68" s="116"/>
      <c r="O68" s="43"/>
      <c r="P68" s="116"/>
      <c r="Q68" s="43"/>
      <c r="R68" s="116"/>
      <c r="S68" s="43"/>
      <c r="T68" s="116"/>
      <c r="U68" s="43"/>
      <c r="V68" s="116"/>
      <c r="W68" s="43"/>
      <c r="X68" s="116"/>
      <c r="Y68" s="43"/>
      <c r="Z68" s="43"/>
      <c r="AA68" s="117"/>
      <c r="AB68" s="43"/>
      <c r="AC68" s="104"/>
      <c r="AD68" s="43"/>
      <c r="AE68" s="104"/>
      <c r="AF68" s="43"/>
      <c r="AG68" s="104"/>
      <c r="AH68" s="43"/>
      <c r="AI68" s="104"/>
      <c r="AJ68" s="43"/>
      <c r="AK68" s="104"/>
      <c r="AL68" s="43"/>
      <c r="AM68" s="104"/>
      <c r="AN68" s="43"/>
      <c r="AO68" s="104"/>
      <c r="AP68" s="43"/>
      <c r="AQ68" s="104"/>
      <c r="AR68" s="43"/>
      <c r="AS68" s="104"/>
      <c r="AT68" s="43"/>
      <c r="AU68" s="43"/>
      <c r="AV68" s="101"/>
      <c r="AW68" s="43"/>
      <c r="AX68" s="101"/>
      <c r="AY68" s="43"/>
      <c r="AZ68" s="101"/>
      <c r="BA68" s="43"/>
      <c r="BB68" s="101"/>
      <c r="BC68" s="43"/>
      <c r="BD68" s="101"/>
      <c r="BE68" s="43"/>
      <c r="BF68" s="101"/>
      <c r="BG68" s="43"/>
      <c r="BH68" s="101"/>
      <c r="BI68" s="43"/>
      <c r="BJ68" s="101"/>
      <c r="BK68" s="43"/>
      <c r="BL68" s="101"/>
      <c r="BM68" s="43"/>
      <c r="BN68" s="101"/>
      <c r="BO68" s="43"/>
      <c r="BP68" s="101"/>
      <c r="BQ68" s="105"/>
      <c r="BR68" s="106">
        <f t="shared" si="4"/>
        <v>0</v>
      </c>
    </row>
    <row r="69" spans="2:70" ht="14.25" customHeight="1" x14ac:dyDescent="0.25">
      <c r="B69" s="115" t="str">
        <f>'Fantastical Mundane |PRODUCT'!K15</f>
        <v>TBD</v>
      </c>
      <c r="C69" s="43"/>
      <c r="D69" s="116"/>
      <c r="E69" s="43"/>
      <c r="F69" s="116"/>
      <c r="G69" s="43"/>
      <c r="H69" s="116"/>
      <c r="I69" s="43"/>
      <c r="J69" s="116"/>
      <c r="K69" s="43"/>
      <c r="L69" s="116"/>
      <c r="M69" s="43"/>
      <c r="N69" s="116"/>
      <c r="O69" s="43"/>
      <c r="P69" s="116"/>
      <c r="Q69" s="43"/>
      <c r="R69" s="116"/>
      <c r="S69" s="43"/>
      <c r="T69" s="116"/>
      <c r="U69" s="43"/>
      <c r="V69" s="116"/>
      <c r="W69" s="43"/>
      <c r="X69" s="116"/>
      <c r="Y69" s="43"/>
      <c r="Z69" s="43"/>
      <c r="AA69" s="117"/>
      <c r="AB69" s="43"/>
      <c r="AC69" s="104"/>
      <c r="AD69" s="43"/>
      <c r="AE69" s="104"/>
      <c r="AF69" s="43"/>
      <c r="AG69" s="104"/>
      <c r="AH69" s="43"/>
      <c r="AI69" s="104"/>
      <c r="AJ69" s="43"/>
      <c r="AK69" s="104"/>
      <c r="AL69" s="43"/>
      <c r="AM69" s="104"/>
      <c r="AN69" s="43"/>
      <c r="AO69" s="104"/>
      <c r="AP69" s="43"/>
      <c r="AQ69" s="104"/>
      <c r="AR69" s="43"/>
      <c r="AS69" s="104"/>
      <c r="AT69" s="43"/>
      <c r="AU69" s="43"/>
      <c r="AV69" s="101"/>
      <c r="AW69" s="43"/>
      <c r="AX69" s="101"/>
      <c r="AY69" s="43"/>
      <c r="AZ69" s="101"/>
      <c r="BA69" s="43"/>
      <c r="BB69" s="101"/>
      <c r="BC69" s="43"/>
      <c r="BD69" s="101"/>
      <c r="BE69" s="43"/>
      <c r="BF69" s="101"/>
      <c r="BG69" s="43"/>
      <c r="BH69" s="101"/>
      <c r="BI69" s="43"/>
      <c r="BJ69" s="101"/>
      <c r="BK69" s="43"/>
      <c r="BL69" s="101"/>
      <c r="BM69" s="43"/>
      <c r="BN69" s="101"/>
      <c r="BO69" s="43"/>
      <c r="BP69" s="101"/>
      <c r="BQ69" s="105"/>
      <c r="BR69" s="106">
        <f t="shared" si="4"/>
        <v>0</v>
      </c>
    </row>
    <row r="70" spans="2:70" ht="14.25" customHeight="1" x14ac:dyDescent="0.25">
      <c r="B70" s="115" t="str">
        <f>'Fantastical Mundane |PRODUCT'!L15</f>
        <v>TBD</v>
      </c>
      <c r="C70" s="43"/>
      <c r="D70" s="116"/>
      <c r="E70" s="43"/>
      <c r="F70" s="116"/>
      <c r="G70" s="43"/>
      <c r="H70" s="116"/>
      <c r="I70" s="43"/>
      <c r="J70" s="116"/>
      <c r="K70" s="43"/>
      <c r="L70" s="116"/>
      <c r="M70" s="43"/>
      <c r="N70" s="116"/>
      <c r="O70" s="43"/>
      <c r="P70" s="116"/>
      <c r="Q70" s="43"/>
      <c r="R70" s="116"/>
      <c r="S70" s="43"/>
      <c r="T70" s="116"/>
      <c r="U70" s="43"/>
      <c r="V70" s="116"/>
      <c r="W70" s="43"/>
      <c r="X70" s="116"/>
      <c r="Y70" s="43"/>
      <c r="Z70" s="43"/>
      <c r="AA70" s="117"/>
      <c r="AB70" s="43"/>
      <c r="AC70" s="104"/>
      <c r="AD70" s="43"/>
      <c r="AE70" s="104"/>
      <c r="AF70" s="43"/>
      <c r="AG70" s="104"/>
      <c r="AH70" s="43"/>
      <c r="AI70" s="104"/>
      <c r="AJ70" s="43"/>
      <c r="AK70" s="104"/>
      <c r="AL70" s="43"/>
      <c r="AM70" s="104"/>
      <c r="AN70" s="43"/>
      <c r="AO70" s="104"/>
      <c r="AP70" s="43"/>
      <c r="AQ70" s="104"/>
      <c r="AR70" s="43"/>
      <c r="AS70" s="104"/>
      <c r="AT70" s="43"/>
      <c r="AU70" s="43"/>
      <c r="AV70" s="101"/>
      <c r="AW70" s="43"/>
      <c r="AX70" s="101"/>
      <c r="AY70" s="43"/>
      <c r="AZ70" s="101"/>
      <c r="BA70" s="43"/>
      <c r="BB70" s="101"/>
      <c r="BC70" s="43"/>
      <c r="BD70" s="101"/>
      <c r="BE70" s="43"/>
      <c r="BF70" s="101"/>
      <c r="BG70" s="43"/>
      <c r="BH70" s="101"/>
      <c r="BI70" s="43"/>
      <c r="BJ70" s="101"/>
      <c r="BK70" s="43"/>
      <c r="BL70" s="101"/>
      <c r="BM70" s="43"/>
      <c r="BN70" s="101"/>
      <c r="BO70" s="43"/>
      <c r="BP70" s="101"/>
      <c r="BQ70" s="105"/>
      <c r="BR70" s="106">
        <f t="shared" si="4"/>
        <v>0</v>
      </c>
    </row>
    <row r="71" spans="2:70" ht="14.25" customHeight="1" x14ac:dyDescent="0.25">
      <c r="B71" s="118" t="str">
        <f>'Fantastical Mundane |PRODUCT'!M15</f>
        <v>TBD</v>
      </c>
      <c r="C71" s="54"/>
      <c r="D71" s="119"/>
      <c r="E71" s="54"/>
      <c r="F71" s="119"/>
      <c r="G71" s="54"/>
      <c r="H71" s="119"/>
      <c r="I71" s="54"/>
      <c r="J71" s="119"/>
      <c r="K71" s="54"/>
      <c r="L71" s="119"/>
      <c r="M71" s="54"/>
      <c r="N71" s="119"/>
      <c r="O71" s="54"/>
      <c r="P71" s="119"/>
      <c r="Q71" s="54"/>
      <c r="R71" s="119"/>
      <c r="S71" s="54"/>
      <c r="T71" s="119"/>
      <c r="U71" s="54"/>
      <c r="V71" s="119"/>
      <c r="W71" s="54"/>
      <c r="X71" s="119"/>
      <c r="Y71" s="54"/>
      <c r="Z71" s="54"/>
      <c r="AA71" s="120"/>
      <c r="AB71" s="54"/>
      <c r="AC71" s="111"/>
      <c r="AD71" s="54"/>
      <c r="AE71" s="111"/>
      <c r="AF71" s="54"/>
      <c r="AG71" s="111"/>
      <c r="AH71" s="54"/>
      <c r="AI71" s="111"/>
      <c r="AJ71" s="54"/>
      <c r="AK71" s="111"/>
      <c r="AL71" s="54"/>
      <c r="AM71" s="111"/>
      <c r="AN71" s="54"/>
      <c r="AO71" s="111"/>
      <c r="AP71" s="54"/>
      <c r="AQ71" s="111"/>
      <c r="AR71" s="54"/>
      <c r="AS71" s="111"/>
      <c r="AT71" s="54"/>
      <c r="AU71" s="54"/>
      <c r="AV71" s="108"/>
      <c r="AW71" s="54"/>
      <c r="AX71" s="108"/>
      <c r="AY71" s="54"/>
      <c r="AZ71" s="108"/>
      <c r="BA71" s="54"/>
      <c r="BB71" s="108"/>
      <c r="BC71" s="54"/>
      <c r="BD71" s="108"/>
      <c r="BE71" s="54"/>
      <c r="BF71" s="108"/>
      <c r="BG71" s="54"/>
      <c r="BH71" s="108"/>
      <c r="BI71" s="54"/>
      <c r="BJ71" s="108"/>
      <c r="BK71" s="54"/>
      <c r="BL71" s="108"/>
      <c r="BM71" s="54"/>
      <c r="BN71" s="108"/>
      <c r="BO71" s="54"/>
      <c r="BP71" s="108"/>
      <c r="BQ71" s="112"/>
      <c r="BR71" s="110">
        <f t="shared" si="4"/>
        <v>0</v>
      </c>
    </row>
    <row r="72" spans="2:70" ht="14.25" customHeight="1" x14ac:dyDescent="0.25">
      <c r="B72" s="95"/>
      <c r="AA72" s="95"/>
    </row>
    <row r="73" spans="2:70" ht="14.25" customHeight="1" x14ac:dyDescent="0.25">
      <c r="B73" s="95"/>
      <c r="AA73" s="95"/>
    </row>
    <row r="74" spans="2:70" ht="14.25" customHeight="1" x14ac:dyDescent="0.25">
      <c r="B74" s="95"/>
      <c r="AA74" s="95"/>
    </row>
    <row r="75" spans="2:70" ht="14.25" customHeight="1" x14ac:dyDescent="0.25">
      <c r="B75" s="95"/>
      <c r="AA75" s="95"/>
    </row>
    <row r="76" spans="2:70" ht="14.25" customHeight="1" x14ac:dyDescent="0.25">
      <c r="B76" s="95"/>
      <c r="AA76" s="95"/>
    </row>
    <row r="77" spans="2:70" ht="14.25" customHeight="1" x14ac:dyDescent="0.25">
      <c r="B77" s="95"/>
      <c r="AA77" s="95"/>
    </row>
    <row r="78" spans="2:70" ht="14.25" customHeight="1" x14ac:dyDescent="0.25">
      <c r="B78" s="95"/>
      <c r="AA78" s="95"/>
    </row>
    <row r="79" spans="2:70" ht="14.25" customHeight="1" x14ac:dyDescent="0.25">
      <c r="B79" s="95"/>
      <c r="AA79" s="95"/>
    </row>
    <row r="80" spans="2:70" ht="14.25" customHeight="1" x14ac:dyDescent="0.25">
      <c r="B80" s="95"/>
      <c r="AA80" s="95"/>
    </row>
    <row r="81" spans="2:27" ht="14.25" customHeight="1" x14ac:dyDescent="0.25">
      <c r="B81" s="95"/>
      <c r="AA81" s="95"/>
    </row>
    <row r="82" spans="2:27" ht="14.25" customHeight="1" x14ac:dyDescent="0.25">
      <c r="B82" s="95"/>
      <c r="AA82" s="95"/>
    </row>
    <row r="83" spans="2:27" ht="14.25" customHeight="1" x14ac:dyDescent="0.25">
      <c r="B83" s="95"/>
      <c r="AA83" s="95"/>
    </row>
    <row r="84" spans="2:27" ht="14.25" customHeight="1" x14ac:dyDescent="0.25">
      <c r="B84" s="95"/>
      <c r="AA84" s="95"/>
    </row>
    <row r="85" spans="2:27" ht="14.25" customHeight="1" x14ac:dyDescent="0.25">
      <c r="B85" s="95"/>
      <c r="AA85" s="95"/>
    </row>
    <row r="86" spans="2:27" ht="14.25" customHeight="1" x14ac:dyDescent="0.25">
      <c r="B86" s="95"/>
      <c r="AA86" s="95"/>
    </row>
    <row r="87" spans="2:27" ht="14.25" customHeight="1" x14ac:dyDescent="0.25">
      <c r="B87" s="95"/>
      <c r="AA87" s="95"/>
    </row>
    <row r="88" spans="2:27" ht="14.25" customHeight="1" x14ac:dyDescent="0.25">
      <c r="B88" s="95"/>
      <c r="AA88" s="95"/>
    </row>
    <row r="89" spans="2:27" ht="14.25" customHeight="1" x14ac:dyDescent="0.25">
      <c r="B89" s="95"/>
      <c r="AA89" s="95"/>
    </row>
    <row r="90" spans="2:27" ht="14.25" customHeight="1" x14ac:dyDescent="0.25">
      <c r="B90" s="95"/>
      <c r="AA90" s="95"/>
    </row>
    <row r="91" spans="2:27" ht="14.25" customHeight="1" x14ac:dyDescent="0.25">
      <c r="B91" s="95"/>
      <c r="AA91" s="95"/>
    </row>
    <row r="92" spans="2:27" ht="14.25" customHeight="1" x14ac:dyDescent="0.25">
      <c r="B92" s="95"/>
      <c r="AA92" s="95"/>
    </row>
    <row r="93" spans="2:27" ht="14.25" customHeight="1" x14ac:dyDescent="0.25">
      <c r="B93" s="95"/>
      <c r="AA93" s="95"/>
    </row>
    <row r="94" spans="2:27" ht="14.25" customHeight="1" x14ac:dyDescent="0.25">
      <c r="B94" s="95"/>
      <c r="AA94" s="95"/>
    </row>
    <row r="95" spans="2:27" ht="14.25" customHeight="1" x14ac:dyDescent="0.25">
      <c r="B95" s="95"/>
      <c r="AA95" s="95"/>
    </row>
    <row r="96" spans="2:27" ht="14.25" customHeight="1" x14ac:dyDescent="0.25">
      <c r="B96" s="95"/>
      <c r="AA96" s="95"/>
    </row>
    <row r="97" spans="2:27" ht="14.25" customHeight="1" x14ac:dyDescent="0.25">
      <c r="B97" s="95"/>
      <c r="AA97" s="95"/>
    </row>
    <row r="98" spans="2:27" ht="14.25" customHeight="1" x14ac:dyDescent="0.25">
      <c r="B98" s="95"/>
      <c r="AA98" s="95"/>
    </row>
    <row r="99" spans="2:27" ht="14.25" customHeight="1" x14ac:dyDescent="0.25">
      <c r="B99" s="95"/>
      <c r="AA99" s="95"/>
    </row>
    <row r="100" spans="2:27" ht="14.25" customHeight="1" x14ac:dyDescent="0.25">
      <c r="B100" s="95"/>
      <c r="AA100" s="95"/>
    </row>
    <row r="101" spans="2:27" ht="14.25" customHeight="1" x14ac:dyDescent="0.25">
      <c r="B101" s="95"/>
      <c r="AA101" s="95"/>
    </row>
    <row r="102" spans="2:27" ht="14.25" customHeight="1" x14ac:dyDescent="0.25">
      <c r="B102" s="95"/>
      <c r="AA102" s="95"/>
    </row>
    <row r="103" spans="2:27" ht="14.25" customHeight="1" x14ac:dyDescent="0.25">
      <c r="B103" s="95"/>
      <c r="AA103" s="95"/>
    </row>
    <row r="104" spans="2:27" ht="14.25" customHeight="1" x14ac:dyDescent="0.25">
      <c r="B104" s="95"/>
      <c r="AA104" s="95"/>
    </row>
    <row r="105" spans="2:27" ht="14.25" customHeight="1" x14ac:dyDescent="0.25">
      <c r="B105" s="95"/>
      <c r="AA105" s="95"/>
    </row>
    <row r="106" spans="2:27" ht="14.25" customHeight="1" x14ac:dyDescent="0.25">
      <c r="B106" s="95"/>
      <c r="AA106" s="95"/>
    </row>
    <row r="107" spans="2:27" ht="14.25" customHeight="1" x14ac:dyDescent="0.25">
      <c r="B107" s="95"/>
      <c r="AA107" s="95"/>
    </row>
    <row r="108" spans="2:27" ht="14.25" customHeight="1" x14ac:dyDescent="0.25">
      <c r="B108" s="95"/>
      <c r="AA108" s="95"/>
    </row>
    <row r="109" spans="2:27" ht="14.25" customHeight="1" x14ac:dyDescent="0.25">
      <c r="B109" s="95"/>
      <c r="AA109" s="95"/>
    </row>
    <row r="110" spans="2:27" ht="14.25" customHeight="1" x14ac:dyDescent="0.25">
      <c r="B110" s="95"/>
      <c r="AA110" s="95"/>
    </row>
    <row r="111" spans="2:27" ht="14.25" customHeight="1" x14ac:dyDescent="0.25">
      <c r="B111" s="95"/>
      <c r="AA111" s="95"/>
    </row>
    <row r="112" spans="2:27" ht="14.25" customHeight="1" x14ac:dyDescent="0.25">
      <c r="B112" s="95"/>
      <c r="AA112" s="95"/>
    </row>
    <row r="113" spans="2:27" ht="14.25" customHeight="1" x14ac:dyDescent="0.25">
      <c r="B113" s="95"/>
      <c r="AA113" s="95"/>
    </row>
    <row r="114" spans="2:27" ht="14.25" customHeight="1" x14ac:dyDescent="0.25">
      <c r="B114" s="95"/>
      <c r="AA114" s="95"/>
    </row>
    <row r="115" spans="2:27" ht="14.25" customHeight="1" x14ac:dyDescent="0.25">
      <c r="B115" s="95"/>
      <c r="AA115" s="95"/>
    </row>
    <row r="116" spans="2:27" ht="14.25" customHeight="1" x14ac:dyDescent="0.25">
      <c r="B116" s="95"/>
      <c r="AA116" s="95"/>
    </row>
    <row r="117" spans="2:27" ht="14.25" customHeight="1" x14ac:dyDescent="0.25">
      <c r="B117" s="95"/>
      <c r="AA117" s="95"/>
    </row>
    <row r="118" spans="2:27" ht="14.25" customHeight="1" x14ac:dyDescent="0.25">
      <c r="B118" s="95"/>
      <c r="AA118" s="95"/>
    </row>
    <row r="119" spans="2:27" ht="14.25" customHeight="1" x14ac:dyDescent="0.25">
      <c r="B119" s="95"/>
      <c r="AA119" s="95"/>
    </row>
    <row r="120" spans="2:27" ht="14.25" customHeight="1" x14ac:dyDescent="0.25">
      <c r="B120" s="95"/>
      <c r="AA120" s="95"/>
    </row>
    <row r="121" spans="2:27" ht="14.25" customHeight="1" x14ac:dyDescent="0.25">
      <c r="B121" s="95"/>
      <c r="AA121" s="95"/>
    </row>
    <row r="122" spans="2:27" ht="14.25" customHeight="1" x14ac:dyDescent="0.25">
      <c r="B122" s="95"/>
      <c r="AA122" s="95"/>
    </row>
    <row r="123" spans="2:27" ht="14.25" customHeight="1" x14ac:dyDescent="0.25">
      <c r="B123" s="95"/>
      <c r="AA123" s="95"/>
    </row>
    <row r="124" spans="2:27" ht="14.25" customHeight="1" x14ac:dyDescent="0.25">
      <c r="B124" s="95"/>
      <c r="AA124" s="95"/>
    </row>
    <row r="125" spans="2:27" ht="14.25" customHeight="1" x14ac:dyDescent="0.25">
      <c r="B125" s="95"/>
      <c r="AA125" s="95"/>
    </row>
    <row r="126" spans="2:27" ht="14.25" customHeight="1" x14ac:dyDescent="0.25">
      <c r="B126" s="95"/>
      <c r="AA126" s="95"/>
    </row>
    <row r="127" spans="2:27" ht="14.25" customHeight="1" x14ac:dyDescent="0.25">
      <c r="B127" s="95"/>
      <c r="AA127" s="95"/>
    </row>
    <row r="128" spans="2:27" ht="14.25" customHeight="1" x14ac:dyDescent="0.25">
      <c r="B128" s="95"/>
      <c r="AA128" s="95"/>
    </row>
    <row r="129" spans="2:27" ht="14.25" customHeight="1" x14ac:dyDescent="0.25">
      <c r="B129" s="95"/>
      <c r="AA129" s="95"/>
    </row>
    <row r="130" spans="2:27" ht="14.25" customHeight="1" x14ac:dyDescent="0.25">
      <c r="B130" s="95"/>
      <c r="AA130" s="95"/>
    </row>
    <row r="131" spans="2:27" ht="14.25" customHeight="1" x14ac:dyDescent="0.25">
      <c r="B131" s="95"/>
      <c r="AA131" s="95"/>
    </row>
    <row r="132" spans="2:27" ht="14.25" customHeight="1" x14ac:dyDescent="0.25">
      <c r="B132" s="95"/>
      <c r="AA132" s="95"/>
    </row>
    <row r="133" spans="2:27" ht="14.25" customHeight="1" x14ac:dyDescent="0.25">
      <c r="B133" s="95"/>
      <c r="AA133" s="95"/>
    </row>
    <row r="134" spans="2:27" ht="14.25" customHeight="1" x14ac:dyDescent="0.25">
      <c r="B134" s="95"/>
      <c r="AA134" s="95"/>
    </row>
    <row r="135" spans="2:27" ht="14.25" customHeight="1" x14ac:dyDescent="0.25">
      <c r="B135" s="95"/>
      <c r="AA135" s="95"/>
    </row>
    <row r="136" spans="2:27" ht="14.25" customHeight="1" x14ac:dyDescent="0.25">
      <c r="B136" s="95"/>
      <c r="AA136" s="95"/>
    </row>
    <row r="137" spans="2:27" ht="14.25" customHeight="1" x14ac:dyDescent="0.25">
      <c r="B137" s="95"/>
      <c r="AA137" s="95"/>
    </row>
    <row r="138" spans="2:27" ht="14.25" customHeight="1" x14ac:dyDescent="0.25">
      <c r="B138" s="95"/>
      <c r="AA138" s="95"/>
    </row>
    <row r="139" spans="2:27" ht="14.25" customHeight="1" x14ac:dyDescent="0.25">
      <c r="B139" s="95"/>
      <c r="AA139" s="95"/>
    </row>
    <row r="140" spans="2:27" ht="14.25" customHeight="1" x14ac:dyDescent="0.25">
      <c r="B140" s="95"/>
      <c r="AA140" s="95"/>
    </row>
    <row r="141" spans="2:27" ht="14.25" customHeight="1" x14ac:dyDescent="0.25">
      <c r="B141" s="95"/>
      <c r="AA141" s="95"/>
    </row>
    <row r="142" spans="2:27" ht="14.25" customHeight="1" x14ac:dyDescent="0.25">
      <c r="B142" s="95"/>
      <c r="AA142" s="95"/>
    </row>
    <row r="143" spans="2:27" ht="14.25" customHeight="1" x14ac:dyDescent="0.25">
      <c r="B143" s="95"/>
      <c r="AA143" s="95"/>
    </row>
    <row r="144" spans="2:27" ht="14.25" customHeight="1" x14ac:dyDescent="0.25">
      <c r="B144" s="95"/>
      <c r="AA144" s="95"/>
    </row>
    <row r="145" spans="2:27" ht="14.25" customHeight="1" x14ac:dyDescent="0.25">
      <c r="B145" s="95"/>
      <c r="AA145" s="95"/>
    </row>
    <row r="146" spans="2:27" ht="14.25" customHeight="1" x14ac:dyDescent="0.25">
      <c r="B146" s="95"/>
      <c r="AA146" s="95"/>
    </row>
    <row r="147" spans="2:27" ht="14.25" customHeight="1" x14ac:dyDescent="0.25">
      <c r="B147" s="95"/>
      <c r="AA147" s="95"/>
    </row>
    <row r="148" spans="2:27" ht="14.25" customHeight="1" x14ac:dyDescent="0.25">
      <c r="B148" s="95"/>
      <c r="AA148" s="95"/>
    </row>
    <row r="149" spans="2:27" ht="14.25" customHeight="1" x14ac:dyDescent="0.25">
      <c r="B149" s="95"/>
      <c r="AA149" s="95"/>
    </row>
    <row r="150" spans="2:27" ht="14.25" customHeight="1" x14ac:dyDescent="0.25">
      <c r="B150" s="95"/>
      <c r="AA150" s="95"/>
    </row>
    <row r="151" spans="2:27" ht="14.25" customHeight="1" x14ac:dyDescent="0.25">
      <c r="B151" s="95"/>
      <c r="AA151" s="95"/>
    </row>
    <row r="152" spans="2:27" ht="14.25" customHeight="1" x14ac:dyDescent="0.25">
      <c r="B152" s="95"/>
      <c r="AA152" s="95"/>
    </row>
    <row r="153" spans="2:27" ht="14.25" customHeight="1" x14ac:dyDescent="0.25">
      <c r="B153" s="95"/>
      <c r="AA153" s="95"/>
    </row>
    <row r="154" spans="2:27" ht="14.25" customHeight="1" x14ac:dyDescent="0.25">
      <c r="B154" s="95"/>
      <c r="AA154" s="95"/>
    </row>
    <row r="155" spans="2:27" ht="14.25" customHeight="1" x14ac:dyDescent="0.25">
      <c r="B155" s="95"/>
      <c r="AA155" s="95"/>
    </row>
    <row r="156" spans="2:27" ht="14.25" customHeight="1" x14ac:dyDescent="0.25">
      <c r="B156" s="95"/>
      <c r="AA156" s="95"/>
    </row>
    <row r="157" spans="2:27" ht="14.25" customHeight="1" x14ac:dyDescent="0.25">
      <c r="B157" s="95"/>
      <c r="AA157" s="95"/>
    </row>
    <row r="158" spans="2:27" ht="14.25" customHeight="1" x14ac:dyDescent="0.25">
      <c r="B158" s="95"/>
      <c r="AA158" s="95"/>
    </row>
    <row r="159" spans="2:27" ht="14.25" customHeight="1" x14ac:dyDescent="0.25">
      <c r="B159" s="95"/>
      <c r="AA159" s="95"/>
    </row>
    <row r="160" spans="2:27" ht="14.25" customHeight="1" x14ac:dyDescent="0.25">
      <c r="B160" s="95"/>
      <c r="AA160" s="95"/>
    </row>
    <row r="161" spans="2:27" ht="14.25" customHeight="1" x14ac:dyDescent="0.25">
      <c r="B161" s="95"/>
      <c r="AA161" s="95"/>
    </row>
    <row r="162" spans="2:27" ht="14.25" customHeight="1" x14ac:dyDescent="0.25">
      <c r="B162" s="95"/>
      <c r="AA162" s="95"/>
    </row>
    <row r="163" spans="2:27" ht="14.25" customHeight="1" x14ac:dyDescent="0.25">
      <c r="B163" s="95"/>
      <c r="AA163" s="95"/>
    </row>
    <row r="164" spans="2:27" ht="14.25" customHeight="1" x14ac:dyDescent="0.25">
      <c r="B164" s="95"/>
      <c r="AA164" s="95"/>
    </row>
    <row r="165" spans="2:27" ht="14.25" customHeight="1" x14ac:dyDescent="0.25">
      <c r="B165" s="95"/>
      <c r="AA165" s="95"/>
    </row>
    <row r="166" spans="2:27" ht="14.25" customHeight="1" x14ac:dyDescent="0.25">
      <c r="B166" s="95"/>
      <c r="AA166" s="95"/>
    </row>
    <row r="167" spans="2:27" ht="14.25" customHeight="1" x14ac:dyDescent="0.25">
      <c r="B167" s="95"/>
      <c r="AA167" s="95"/>
    </row>
    <row r="168" spans="2:27" ht="14.25" customHeight="1" x14ac:dyDescent="0.25">
      <c r="B168" s="95"/>
      <c r="AA168" s="95"/>
    </row>
    <row r="169" spans="2:27" ht="14.25" customHeight="1" x14ac:dyDescent="0.25">
      <c r="B169" s="95"/>
      <c r="AA169" s="95"/>
    </row>
    <row r="170" spans="2:27" ht="14.25" customHeight="1" x14ac:dyDescent="0.25">
      <c r="B170" s="95"/>
      <c r="AA170" s="95"/>
    </row>
    <row r="171" spans="2:27" ht="14.25" customHeight="1" x14ac:dyDescent="0.25">
      <c r="B171" s="95"/>
      <c r="AA171" s="95"/>
    </row>
    <row r="172" spans="2:27" ht="14.25" customHeight="1" x14ac:dyDescent="0.25">
      <c r="B172" s="95"/>
      <c r="AA172" s="95"/>
    </row>
    <row r="173" spans="2:27" ht="14.25" customHeight="1" x14ac:dyDescent="0.25">
      <c r="B173" s="95"/>
      <c r="AA173" s="95"/>
    </row>
    <row r="174" spans="2:27" ht="14.25" customHeight="1" x14ac:dyDescent="0.25">
      <c r="B174" s="95"/>
      <c r="AA174" s="95"/>
    </row>
    <row r="175" spans="2:27" ht="14.25" customHeight="1" x14ac:dyDescent="0.25">
      <c r="B175" s="95"/>
      <c r="AA175" s="95"/>
    </row>
    <row r="176" spans="2:27" ht="14.25" customHeight="1" x14ac:dyDescent="0.25">
      <c r="B176" s="95"/>
      <c r="AA176" s="95"/>
    </row>
    <row r="177" spans="2:27" ht="14.25" customHeight="1" x14ac:dyDescent="0.25">
      <c r="B177" s="95"/>
      <c r="AA177" s="95"/>
    </row>
    <row r="178" spans="2:27" ht="14.25" customHeight="1" x14ac:dyDescent="0.25">
      <c r="B178" s="95"/>
      <c r="AA178" s="95"/>
    </row>
    <row r="179" spans="2:27" ht="14.25" customHeight="1" x14ac:dyDescent="0.25">
      <c r="B179" s="95"/>
      <c r="AA179" s="95"/>
    </row>
    <row r="180" spans="2:27" ht="14.25" customHeight="1" x14ac:dyDescent="0.25">
      <c r="B180" s="95"/>
      <c r="AA180" s="95"/>
    </row>
    <row r="181" spans="2:27" ht="14.25" customHeight="1" x14ac:dyDescent="0.25">
      <c r="B181" s="95"/>
      <c r="AA181" s="95"/>
    </row>
    <row r="182" spans="2:27" ht="14.25" customHeight="1" x14ac:dyDescent="0.25">
      <c r="B182" s="95"/>
      <c r="AA182" s="95"/>
    </row>
    <row r="183" spans="2:27" ht="14.25" customHeight="1" x14ac:dyDescent="0.25">
      <c r="B183" s="95"/>
      <c r="AA183" s="95"/>
    </row>
    <row r="184" spans="2:27" ht="14.25" customHeight="1" x14ac:dyDescent="0.25">
      <c r="B184" s="95"/>
      <c r="AA184" s="95"/>
    </row>
    <row r="185" spans="2:27" ht="14.25" customHeight="1" x14ac:dyDescent="0.25">
      <c r="B185" s="95"/>
      <c r="AA185" s="95"/>
    </row>
    <row r="186" spans="2:27" ht="14.25" customHeight="1" x14ac:dyDescent="0.25">
      <c r="B186" s="95"/>
      <c r="AA186" s="95"/>
    </row>
    <row r="187" spans="2:27" ht="14.25" customHeight="1" x14ac:dyDescent="0.25">
      <c r="B187" s="95"/>
      <c r="AA187" s="95"/>
    </row>
    <row r="188" spans="2:27" ht="14.25" customHeight="1" x14ac:dyDescent="0.25">
      <c r="B188" s="95"/>
      <c r="AA188" s="95"/>
    </row>
    <row r="189" spans="2:27" ht="14.25" customHeight="1" x14ac:dyDescent="0.25">
      <c r="B189" s="95"/>
      <c r="AA189" s="95"/>
    </row>
    <row r="190" spans="2:27" ht="14.25" customHeight="1" x14ac:dyDescent="0.25">
      <c r="B190" s="95"/>
      <c r="AA190" s="95"/>
    </row>
    <row r="191" spans="2:27" ht="14.25" customHeight="1" x14ac:dyDescent="0.25">
      <c r="B191" s="95"/>
      <c r="AA191" s="95"/>
    </row>
    <row r="192" spans="2:27" ht="14.25" customHeight="1" x14ac:dyDescent="0.25">
      <c r="B192" s="95"/>
      <c r="AA192" s="95"/>
    </row>
    <row r="193" spans="2:27" ht="14.25" customHeight="1" x14ac:dyDescent="0.25">
      <c r="B193" s="95"/>
      <c r="AA193" s="95"/>
    </row>
    <row r="194" spans="2:27" ht="14.25" customHeight="1" x14ac:dyDescent="0.25">
      <c r="B194" s="95"/>
      <c r="AA194" s="95"/>
    </row>
    <row r="195" spans="2:27" ht="14.25" customHeight="1" x14ac:dyDescent="0.25">
      <c r="B195" s="95"/>
      <c r="AA195" s="95"/>
    </row>
    <row r="196" spans="2:27" ht="14.25" customHeight="1" x14ac:dyDescent="0.25">
      <c r="B196" s="95"/>
      <c r="AA196" s="95"/>
    </row>
    <row r="197" spans="2:27" ht="14.25" customHeight="1" x14ac:dyDescent="0.25">
      <c r="B197" s="95"/>
      <c r="AA197" s="95"/>
    </row>
    <row r="198" spans="2:27" ht="14.25" customHeight="1" x14ac:dyDescent="0.25">
      <c r="B198" s="95"/>
      <c r="AA198" s="95"/>
    </row>
    <row r="199" spans="2:27" ht="14.25" customHeight="1" x14ac:dyDescent="0.25">
      <c r="B199" s="95"/>
      <c r="AA199" s="95"/>
    </row>
    <row r="200" spans="2:27" ht="14.25" customHeight="1" x14ac:dyDescent="0.25">
      <c r="B200" s="95"/>
      <c r="AA200" s="95"/>
    </row>
    <row r="201" spans="2:27" ht="14.25" customHeight="1" x14ac:dyDescent="0.25">
      <c r="B201" s="95"/>
      <c r="AA201" s="95"/>
    </row>
    <row r="202" spans="2:27" ht="14.25" customHeight="1" x14ac:dyDescent="0.25">
      <c r="B202" s="95"/>
      <c r="AA202" s="95"/>
    </row>
    <row r="203" spans="2:27" ht="14.25" customHeight="1" x14ac:dyDescent="0.25">
      <c r="B203" s="95"/>
      <c r="AA203" s="95"/>
    </row>
    <row r="204" spans="2:27" ht="14.25" customHeight="1" x14ac:dyDescent="0.25">
      <c r="B204" s="95"/>
      <c r="AA204" s="95"/>
    </row>
    <row r="205" spans="2:27" ht="14.25" customHeight="1" x14ac:dyDescent="0.25">
      <c r="B205" s="95"/>
      <c r="AA205" s="95"/>
    </row>
    <row r="206" spans="2:27" ht="14.25" customHeight="1" x14ac:dyDescent="0.25">
      <c r="B206" s="95"/>
      <c r="AA206" s="95"/>
    </row>
    <row r="207" spans="2:27" ht="14.25" customHeight="1" x14ac:dyDescent="0.25">
      <c r="B207" s="95"/>
      <c r="AA207" s="95"/>
    </row>
    <row r="208" spans="2:27" ht="14.25" customHeight="1" x14ac:dyDescent="0.25">
      <c r="B208" s="95"/>
      <c r="AA208" s="95"/>
    </row>
    <row r="209" spans="2:27" ht="14.25" customHeight="1" x14ac:dyDescent="0.25">
      <c r="B209" s="95"/>
      <c r="AA209" s="95"/>
    </row>
    <row r="210" spans="2:27" ht="14.25" customHeight="1" x14ac:dyDescent="0.25">
      <c r="B210" s="95"/>
      <c r="AA210" s="95"/>
    </row>
    <row r="211" spans="2:27" ht="14.25" customHeight="1" x14ac:dyDescent="0.25">
      <c r="B211" s="95"/>
      <c r="AA211" s="95"/>
    </row>
    <row r="212" spans="2:27" ht="14.25" customHeight="1" x14ac:dyDescent="0.25">
      <c r="B212" s="95"/>
      <c r="AA212" s="95"/>
    </row>
    <row r="213" spans="2:27" ht="14.25" customHeight="1" x14ac:dyDescent="0.25">
      <c r="B213" s="95"/>
      <c r="AA213" s="95"/>
    </row>
    <row r="214" spans="2:27" ht="14.25" customHeight="1" x14ac:dyDescent="0.25">
      <c r="B214" s="95"/>
      <c r="AA214" s="95"/>
    </row>
    <row r="215" spans="2:27" ht="14.25" customHeight="1" x14ac:dyDescent="0.25">
      <c r="B215" s="95"/>
      <c r="AA215" s="95"/>
    </row>
    <row r="216" spans="2:27" ht="14.25" customHeight="1" x14ac:dyDescent="0.25">
      <c r="B216" s="95"/>
      <c r="AA216" s="95"/>
    </row>
    <row r="217" spans="2:27" ht="14.25" customHeight="1" x14ac:dyDescent="0.25">
      <c r="B217" s="95"/>
      <c r="AA217" s="95"/>
    </row>
    <row r="218" spans="2:27" ht="14.25" customHeight="1" x14ac:dyDescent="0.25">
      <c r="B218" s="95"/>
      <c r="AA218" s="95"/>
    </row>
    <row r="219" spans="2:27" ht="14.25" customHeight="1" x14ac:dyDescent="0.25">
      <c r="B219" s="95"/>
      <c r="AA219" s="95"/>
    </row>
    <row r="220" spans="2:27" ht="14.25" customHeight="1" x14ac:dyDescent="0.25">
      <c r="B220" s="95"/>
      <c r="AA220" s="95"/>
    </row>
    <row r="221" spans="2:27" ht="14.25" customHeight="1" x14ac:dyDescent="0.25">
      <c r="B221" s="95"/>
      <c r="AA221" s="95"/>
    </row>
    <row r="222" spans="2:27" ht="14.25" customHeight="1" x14ac:dyDescent="0.25">
      <c r="B222" s="95"/>
      <c r="AA222" s="95"/>
    </row>
    <row r="223" spans="2:27" ht="14.25" customHeight="1" x14ac:dyDescent="0.25">
      <c r="B223" s="95"/>
      <c r="AA223" s="95"/>
    </row>
    <row r="224" spans="2:27" ht="14.25" customHeight="1" x14ac:dyDescent="0.25">
      <c r="B224" s="95"/>
      <c r="AA224" s="95"/>
    </row>
    <row r="225" spans="2:27" ht="14.25" customHeight="1" x14ac:dyDescent="0.25">
      <c r="B225" s="95"/>
      <c r="AA225" s="95"/>
    </row>
    <row r="226" spans="2:27" ht="14.25" customHeight="1" x14ac:dyDescent="0.25">
      <c r="B226" s="95"/>
      <c r="AA226" s="95"/>
    </row>
    <row r="227" spans="2:27" ht="14.25" customHeight="1" x14ac:dyDescent="0.25">
      <c r="B227" s="95"/>
      <c r="AA227" s="95"/>
    </row>
    <row r="228" spans="2:27" ht="14.25" customHeight="1" x14ac:dyDescent="0.25">
      <c r="B228" s="95"/>
      <c r="AA228" s="95"/>
    </row>
    <row r="229" spans="2:27" ht="14.25" customHeight="1" x14ac:dyDescent="0.25">
      <c r="B229" s="95"/>
      <c r="AA229" s="95"/>
    </row>
    <row r="230" spans="2:27" ht="14.25" customHeight="1" x14ac:dyDescent="0.25">
      <c r="B230" s="95"/>
      <c r="AA230" s="95"/>
    </row>
    <row r="231" spans="2:27" ht="14.25" customHeight="1" x14ac:dyDescent="0.25">
      <c r="B231" s="95"/>
      <c r="AA231" s="95"/>
    </row>
    <row r="232" spans="2:27" ht="14.25" customHeight="1" x14ac:dyDescent="0.25">
      <c r="B232" s="95"/>
      <c r="AA232" s="95"/>
    </row>
    <row r="233" spans="2:27" ht="14.25" customHeight="1" x14ac:dyDescent="0.25">
      <c r="B233" s="95"/>
      <c r="AA233" s="95"/>
    </row>
    <row r="234" spans="2:27" ht="14.25" customHeight="1" x14ac:dyDescent="0.25">
      <c r="B234" s="95"/>
      <c r="AA234" s="95"/>
    </row>
    <row r="235" spans="2:27" ht="14.25" customHeight="1" x14ac:dyDescent="0.25">
      <c r="B235" s="95"/>
      <c r="AA235" s="95"/>
    </row>
    <row r="236" spans="2:27" ht="14.25" customHeight="1" x14ac:dyDescent="0.25">
      <c r="B236" s="95"/>
      <c r="AA236" s="95"/>
    </row>
    <row r="237" spans="2:27" ht="14.25" customHeight="1" x14ac:dyDescent="0.25">
      <c r="B237" s="95"/>
      <c r="AA237" s="95"/>
    </row>
    <row r="238" spans="2:27" ht="14.25" customHeight="1" x14ac:dyDescent="0.25">
      <c r="B238" s="95"/>
      <c r="AA238" s="95"/>
    </row>
    <row r="239" spans="2:27" ht="14.25" customHeight="1" x14ac:dyDescent="0.25">
      <c r="B239" s="95"/>
      <c r="AA239" s="95"/>
    </row>
    <row r="240" spans="2:27" ht="14.25" customHeight="1" x14ac:dyDescent="0.25">
      <c r="B240" s="95"/>
      <c r="AA240" s="95"/>
    </row>
    <row r="241" spans="2:27" ht="14.25" customHeight="1" x14ac:dyDescent="0.25">
      <c r="B241" s="95"/>
      <c r="AA241" s="95"/>
    </row>
    <row r="242" spans="2:27" ht="14.25" customHeight="1" x14ac:dyDescent="0.25">
      <c r="B242" s="95"/>
      <c r="AA242" s="95"/>
    </row>
    <row r="243" spans="2:27" ht="14.25" customHeight="1" x14ac:dyDescent="0.25">
      <c r="B243" s="95"/>
      <c r="AA243" s="95"/>
    </row>
    <row r="244" spans="2:27" ht="14.25" customHeight="1" x14ac:dyDescent="0.25">
      <c r="B244" s="95"/>
      <c r="AA244" s="95"/>
    </row>
    <row r="245" spans="2:27" ht="14.25" customHeight="1" x14ac:dyDescent="0.25">
      <c r="B245" s="95"/>
      <c r="AA245" s="95"/>
    </row>
    <row r="246" spans="2:27" ht="14.25" customHeight="1" x14ac:dyDescent="0.25">
      <c r="B246" s="95"/>
      <c r="AA246" s="95"/>
    </row>
    <row r="247" spans="2:27" ht="14.25" customHeight="1" x14ac:dyDescent="0.25">
      <c r="B247" s="95"/>
      <c r="AA247" s="95"/>
    </row>
    <row r="248" spans="2:27" ht="14.25" customHeight="1" x14ac:dyDescent="0.25">
      <c r="B248" s="95"/>
      <c r="AA248" s="95"/>
    </row>
    <row r="249" spans="2:27" ht="14.25" customHeight="1" x14ac:dyDescent="0.25">
      <c r="B249" s="95"/>
      <c r="AA249" s="95"/>
    </row>
    <row r="250" spans="2:27" ht="14.25" customHeight="1" x14ac:dyDescent="0.25">
      <c r="B250" s="95"/>
      <c r="AA250" s="95"/>
    </row>
    <row r="251" spans="2:27" ht="14.25" customHeight="1" x14ac:dyDescent="0.25">
      <c r="B251" s="95"/>
      <c r="AA251" s="95"/>
    </row>
    <row r="252" spans="2:27" ht="14.25" customHeight="1" x14ac:dyDescent="0.25">
      <c r="B252" s="95"/>
      <c r="AA252" s="95"/>
    </row>
    <row r="253" spans="2:27" ht="14.25" customHeight="1" x14ac:dyDescent="0.25">
      <c r="B253" s="95"/>
      <c r="AA253" s="95"/>
    </row>
    <row r="254" spans="2:27" ht="14.25" customHeight="1" x14ac:dyDescent="0.25">
      <c r="B254" s="95"/>
      <c r="AA254" s="95"/>
    </row>
    <row r="255" spans="2:27" ht="14.25" customHeight="1" x14ac:dyDescent="0.25">
      <c r="B255" s="95"/>
      <c r="AA255" s="95"/>
    </row>
    <row r="256" spans="2:27" ht="14.25" customHeight="1" x14ac:dyDescent="0.25">
      <c r="B256" s="95"/>
      <c r="AA256" s="95"/>
    </row>
    <row r="257" spans="2:27" ht="14.25" customHeight="1" x14ac:dyDescent="0.25">
      <c r="B257" s="95"/>
      <c r="AA257" s="95"/>
    </row>
    <row r="258" spans="2:27" ht="14.25" customHeight="1" x14ac:dyDescent="0.25">
      <c r="B258" s="95"/>
      <c r="AA258" s="95"/>
    </row>
    <row r="259" spans="2:27" ht="14.25" customHeight="1" x14ac:dyDescent="0.25">
      <c r="B259" s="95"/>
      <c r="AA259" s="95"/>
    </row>
    <row r="260" spans="2:27" ht="14.25" customHeight="1" x14ac:dyDescent="0.25">
      <c r="B260" s="95"/>
      <c r="AA260" s="95"/>
    </row>
    <row r="261" spans="2:27" ht="14.25" customHeight="1" x14ac:dyDescent="0.25">
      <c r="B261" s="95"/>
      <c r="AA261" s="95"/>
    </row>
    <row r="262" spans="2:27" ht="14.25" customHeight="1" x14ac:dyDescent="0.25">
      <c r="B262" s="95"/>
      <c r="AA262" s="95"/>
    </row>
    <row r="263" spans="2:27" ht="14.25" customHeight="1" x14ac:dyDescent="0.25">
      <c r="B263" s="95"/>
      <c r="AA263" s="95"/>
    </row>
    <row r="264" spans="2:27" ht="14.25" customHeight="1" x14ac:dyDescent="0.25">
      <c r="B264" s="95"/>
      <c r="AA264" s="95"/>
    </row>
    <row r="265" spans="2:27" ht="14.25" customHeight="1" x14ac:dyDescent="0.25">
      <c r="B265" s="95"/>
      <c r="AA265" s="95"/>
    </row>
    <row r="266" spans="2:27" ht="14.25" customHeight="1" x14ac:dyDescent="0.25">
      <c r="B266" s="95"/>
      <c r="AA266" s="95"/>
    </row>
    <row r="267" spans="2:27" ht="14.25" customHeight="1" x14ac:dyDescent="0.25">
      <c r="B267" s="95"/>
      <c r="AA267" s="95"/>
    </row>
    <row r="268" spans="2:27" ht="14.25" customHeight="1" x14ac:dyDescent="0.25">
      <c r="B268" s="95"/>
      <c r="AA268" s="95"/>
    </row>
    <row r="269" spans="2:27" ht="14.25" customHeight="1" x14ac:dyDescent="0.25">
      <c r="B269" s="95"/>
      <c r="AA269" s="95"/>
    </row>
    <row r="270" spans="2:27" ht="14.25" customHeight="1" x14ac:dyDescent="0.25">
      <c r="B270" s="95"/>
      <c r="AA270" s="95"/>
    </row>
    <row r="271" spans="2:27" ht="14.25" customHeight="1" x14ac:dyDescent="0.25">
      <c r="B271" s="95"/>
      <c r="AA271" s="95"/>
    </row>
    <row r="272" spans="2:27" ht="14.25" customHeight="1" x14ac:dyDescent="0.25">
      <c r="B272" s="95"/>
      <c r="AA272" s="95"/>
    </row>
    <row r="273" spans="2:27" ht="14.25" customHeight="1" x14ac:dyDescent="0.25">
      <c r="B273" s="95"/>
      <c r="AA273" s="95"/>
    </row>
    <row r="274" spans="2:27" ht="14.25" customHeight="1" x14ac:dyDescent="0.25">
      <c r="B274" s="95"/>
      <c r="AA274" s="95"/>
    </row>
    <row r="275" spans="2:27" ht="14.25" customHeight="1" x14ac:dyDescent="0.25">
      <c r="B275" s="95"/>
      <c r="AA275" s="95"/>
    </row>
    <row r="276" spans="2:27" ht="14.25" customHeight="1" x14ac:dyDescent="0.25">
      <c r="B276" s="95"/>
      <c r="AA276" s="95"/>
    </row>
    <row r="277" spans="2:27" ht="14.25" customHeight="1" x14ac:dyDescent="0.25">
      <c r="B277" s="95"/>
      <c r="AA277" s="95"/>
    </row>
    <row r="278" spans="2:27" ht="14.25" customHeight="1" x14ac:dyDescent="0.25">
      <c r="B278" s="95"/>
      <c r="AA278" s="95"/>
    </row>
    <row r="279" spans="2:27" ht="14.25" customHeight="1" x14ac:dyDescent="0.25">
      <c r="B279" s="95"/>
      <c r="AA279" s="95"/>
    </row>
    <row r="280" spans="2:27" ht="14.25" customHeight="1" x14ac:dyDescent="0.25">
      <c r="B280" s="95"/>
      <c r="AA280" s="95"/>
    </row>
    <row r="281" spans="2:27" ht="14.25" customHeight="1" x14ac:dyDescent="0.25">
      <c r="B281" s="95"/>
      <c r="AA281" s="95"/>
    </row>
    <row r="282" spans="2:27" ht="14.25" customHeight="1" x14ac:dyDescent="0.25">
      <c r="B282" s="95"/>
      <c r="AA282" s="95"/>
    </row>
    <row r="283" spans="2:27" ht="14.25" customHeight="1" x14ac:dyDescent="0.25">
      <c r="B283" s="95"/>
      <c r="AA283" s="95"/>
    </row>
    <row r="284" spans="2:27" ht="14.25" customHeight="1" x14ac:dyDescent="0.25">
      <c r="B284" s="95"/>
      <c r="AA284" s="95"/>
    </row>
    <row r="285" spans="2:27" ht="14.25" customHeight="1" x14ac:dyDescent="0.25">
      <c r="B285" s="95"/>
      <c r="AA285" s="95"/>
    </row>
    <row r="286" spans="2:27" ht="14.25" customHeight="1" x14ac:dyDescent="0.25">
      <c r="B286" s="95"/>
      <c r="AA286" s="95"/>
    </row>
    <row r="287" spans="2:27" ht="14.25" customHeight="1" x14ac:dyDescent="0.25">
      <c r="B287" s="95"/>
      <c r="AA287" s="95"/>
    </row>
    <row r="288" spans="2:27" ht="14.25" customHeight="1" x14ac:dyDescent="0.25">
      <c r="B288" s="95"/>
      <c r="AA288" s="95"/>
    </row>
    <row r="289" spans="2:27" ht="14.25" customHeight="1" x14ac:dyDescent="0.25">
      <c r="B289" s="95"/>
      <c r="AA289" s="95"/>
    </row>
    <row r="290" spans="2:27" ht="14.25" customHeight="1" x14ac:dyDescent="0.25">
      <c r="B290" s="95"/>
      <c r="AA290" s="95"/>
    </row>
    <row r="291" spans="2:27" ht="14.25" customHeight="1" x14ac:dyDescent="0.25">
      <c r="B291" s="95"/>
      <c r="AA291" s="95"/>
    </row>
    <row r="292" spans="2:27" ht="14.25" customHeight="1" x14ac:dyDescent="0.25">
      <c r="B292" s="95"/>
      <c r="AA292" s="95"/>
    </row>
    <row r="293" spans="2:27" ht="14.25" customHeight="1" x14ac:dyDescent="0.25">
      <c r="B293" s="95"/>
      <c r="AA293" s="95"/>
    </row>
    <row r="294" spans="2:27" ht="14.25" customHeight="1" x14ac:dyDescent="0.25">
      <c r="B294" s="95"/>
      <c r="AA294" s="95"/>
    </row>
    <row r="295" spans="2:27" ht="14.25" customHeight="1" x14ac:dyDescent="0.25">
      <c r="B295" s="95"/>
      <c r="AA295" s="95"/>
    </row>
    <row r="296" spans="2:27" ht="14.25" customHeight="1" x14ac:dyDescent="0.25">
      <c r="B296" s="95"/>
      <c r="AA296" s="95"/>
    </row>
    <row r="297" spans="2:27" ht="14.25" customHeight="1" x14ac:dyDescent="0.25">
      <c r="B297" s="95"/>
      <c r="AA297" s="95"/>
    </row>
    <row r="298" spans="2:27" ht="14.25" customHeight="1" x14ac:dyDescent="0.25">
      <c r="B298" s="95"/>
      <c r="AA298" s="95"/>
    </row>
    <row r="299" spans="2:27" ht="14.25" customHeight="1" x14ac:dyDescent="0.25">
      <c r="B299" s="95"/>
      <c r="AA299" s="95"/>
    </row>
    <row r="300" spans="2:27" ht="14.25" customHeight="1" x14ac:dyDescent="0.25">
      <c r="B300" s="95"/>
      <c r="AA300" s="95"/>
    </row>
    <row r="301" spans="2:27" ht="14.25" customHeight="1" x14ac:dyDescent="0.25">
      <c r="B301" s="95"/>
      <c r="AA301" s="95"/>
    </row>
    <row r="302" spans="2:27" ht="14.25" customHeight="1" x14ac:dyDescent="0.25">
      <c r="B302" s="95"/>
      <c r="AA302" s="95"/>
    </row>
    <row r="303" spans="2:27" ht="14.25" customHeight="1" x14ac:dyDescent="0.25">
      <c r="B303" s="95"/>
      <c r="AA303" s="95"/>
    </row>
    <row r="304" spans="2:27" ht="14.25" customHeight="1" x14ac:dyDescent="0.25">
      <c r="B304" s="95"/>
      <c r="AA304" s="95"/>
    </row>
    <row r="305" spans="2:27" ht="14.25" customHeight="1" x14ac:dyDescent="0.25">
      <c r="B305" s="95"/>
      <c r="AA305" s="95"/>
    </row>
    <row r="306" spans="2:27" ht="14.25" customHeight="1" x14ac:dyDescent="0.25">
      <c r="B306" s="95"/>
      <c r="AA306" s="95"/>
    </row>
    <row r="307" spans="2:27" ht="14.25" customHeight="1" x14ac:dyDescent="0.25">
      <c r="B307" s="95"/>
      <c r="AA307" s="95"/>
    </row>
    <row r="308" spans="2:27" ht="14.25" customHeight="1" x14ac:dyDescent="0.25">
      <c r="B308" s="95"/>
      <c r="AA308" s="95"/>
    </row>
    <row r="309" spans="2:27" ht="14.25" customHeight="1" x14ac:dyDescent="0.25">
      <c r="B309" s="95"/>
      <c r="AA309" s="95"/>
    </row>
    <row r="310" spans="2:27" ht="14.25" customHeight="1" x14ac:dyDescent="0.25">
      <c r="B310" s="95"/>
      <c r="AA310" s="95"/>
    </row>
    <row r="311" spans="2:27" ht="14.25" customHeight="1" x14ac:dyDescent="0.25">
      <c r="B311" s="95"/>
      <c r="AA311" s="95"/>
    </row>
    <row r="312" spans="2:27" ht="14.25" customHeight="1" x14ac:dyDescent="0.25">
      <c r="B312" s="95"/>
      <c r="AA312" s="95"/>
    </row>
    <row r="313" spans="2:27" ht="14.25" customHeight="1" x14ac:dyDescent="0.25">
      <c r="B313" s="95"/>
      <c r="AA313" s="95"/>
    </row>
    <row r="314" spans="2:27" ht="14.25" customHeight="1" x14ac:dyDescent="0.25">
      <c r="B314" s="95"/>
      <c r="AA314" s="95"/>
    </row>
    <row r="315" spans="2:27" ht="14.25" customHeight="1" x14ac:dyDescent="0.25">
      <c r="B315" s="95"/>
      <c r="AA315" s="95"/>
    </row>
    <row r="316" spans="2:27" ht="14.25" customHeight="1" x14ac:dyDescent="0.25">
      <c r="B316" s="95"/>
      <c r="AA316" s="95"/>
    </row>
    <row r="317" spans="2:27" ht="14.25" customHeight="1" x14ac:dyDescent="0.25">
      <c r="B317" s="95"/>
      <c r="AA317" s="95"/>
    </row>
    <row r="318" spans="2:27" ht="14.25" customHeight="1" x14ac:dyDescent="0.25">
      <c r="B318" s="95"/>
      <c r="AA318" s="95"/>
    </row>
    <row r="319" spans="2:27" ht="14.25" customHeight="1" x14ac:dyDescent="0.25">
      <c r="B319" s="95"/>
      <c r="AA319" s="95"/>
    </row>
    <row r="320" spans="2:27" ht="14.25" customHeight="1" x14ac:dyDescent="0.25">
      <c r="B320" s="95"/>
      <c r="AA320" s="95"/>
    </row>
    <row r="321" spans="2:27" ht="14.25" customHeight="1" x14ac:dyDescent="0.25">
      <c r="B321" s="95"/>
      <c r="AA321" s="95"/>
    </row>
    <row r="322" spans="2:27" ht="14.25" customHeight="1" x14ac:dyDescent="0.25">
      <c r="B322" s="95"/>
      <c r="AA322" s="95"/>
    </row>
    <row r="323" spans="2:27" ht="14.25" customHeight="1" x14ac:dyDescent="0.25">
      <c r="B323" s="95"/>
      <c r="AA323" s="95"/>
    </row>
    <row r="324" spans="2:27" ht="14.25" customHeight="1" x14ac:dyDescent="0.25">
      <c r="B324" s="95"/>
      <c r="AA324" s="95"/>
    </row>
    <row r="325" spans="2:27" ht="14.25" customHeight="1" x14ac:dyDescent="0.25">
      <c r="B325" s="95"/>
      <c r="AA325" s="95"/>
    </row>
    <row r="326" spans="2:27" ht="14.25" customHeight="1" x14ac:dyDescent="0.25">
      <c r="B326" s="95"/>
      <c r="AA326" s="95"/>
    </row>
    <row r="327" spans="2:27" ht="14.25" customHeight="1" x14ac:dyDescent="0.25">
      <c r="B327" s="95"/>
      <c r="AA327" s="95"/>
    </row>
    <row r="328" spans="2:27" ht="14.25" customHeight="1" x14ac:dyDescent="0.25">
      <c r="B328" s="95"/>
      <c r="AA328" s="95"/>
    </row>
    <row r="329" spans="2:27" ht="14.25" customHeight="1" x14ac:dyDescent="0.25">
      <c r="B329" s="95"/>
      <c r="AA329" s="95"/>
    </row>
    <row r="330" spans="2:27" ht="14.25" customHeight="1" x14ac:dyDescent="0.25">
      <c r="B330" s="95"/>
      <c r="AA330" s="95"/>
    </row>
    <row r="331" spans="2:27" ht="14.25" customHeight="1" x14ac:dyDescent="0.25">
      <c r="B331" s="95"/>
      <c r="AA331" s="95"/>
    </row>
    <row r="332" spans="2:27" ht="14.25" customHeight="1" x14ac:dyDescent="0.25">
      <c r="B332" s="95"/>
      <c r="AA332" s="95"/>
    </row>
    <row r="333" spans="2:27" ht="14.25" customHeight="1" x14ac:dyDescent="0.25">
      <c r="B333" s="95"/>
      <c r="AA333" s="95"/>
    </row>
    <row r="334" spans="2:27" ht="14.25" customHeight="1" x14ac:dyDescent="0.25">
      <c r="B334" s="95"/>
      <c r="AA334" s="95"/>
    </row>
    <row r="335" spans="2:27" ht="14.25" customHeight="1" x14ac:dyDescent="0.25">
      <c r="B335" s="95"/>
      <c r="AA335" s="95"/>
    </row>
    <row r="336" spans="2:27" ht="14.25" customHeight="1" x14ac:dyDescent="0.25">
      <c r="B336" s="95"/>
      <c r="AA336" s="95"/>
    </row>
    <row r="337" spans="2:27" ht="14.25" customHeight="1" x14ac:dyDescent="0.25">
      <c r="B337" s="95"/>
      <c r="AA337" s="95"/>
    </row>
    <row r="338" spans="2:27" ht="14.25" customHeight="1" x14ac:dyDescent="0.25">
      <c r="B338" s="95"/>
      <c r="AA338" s="95"/>
    </row>
    <row r="339" spans="2:27" ht="14.25" customHeight="1" x14ac:dyDescent="0.25">
      <c r="B339" s="95"/>
      <c r="AA339" s="95"/>
    </row>
    <row r="340" spans="2:27" ht="14.25" customHeight="1" x14ac:dyDescent="0.25">
      <c r="B340" s="95"/>
      <c r="AA340" s="95"/>
    </row>
    <row r="341" spans="2:27" ht="14.25" customHeight="1" x14ac:dyDescent="0.25">
      <c r="B341" s="95"/>
      <c r="AA341" s="95"/>
    </row>
    <row r="342" spans="2:27" ht="14.25" customHeight="1" x14ac:dyDescent="0.25">
      <c r="B342" s="95"/>
      <c r="AA342" s="95"/>
    </row>
    <row r="343" spans="2:27" ht="14.25" customHeight="1" x14ac:dyDescent="0.25">
      <c r="B343" s="95"/>
      <c r="AA343" s="95"/>
    </row>
    <row r="344" spans="2:27" ht="14.25" customHeight="1" x14ac:dyDescent="0.25">
      <c r="B344" s="95"/>
      <c r="AA344" s="95"/>
    </row>
    <row r="345" spans="2:27" ht="14.25" customHeight="1" x14ac:dyDescent="0.25">
      <c r="B345" s="95"/>
      <c r="AA345" s="95"/>
    </row>
    <row r="346" spans="2:27" ht="14.25" customHeight="1" x14ac:dyDescent="0.25">
      <c r="B346" s="95"/>
      <c r="AA346" s="95"/>
    </row>
    <row r="347" spans="2:27" ht="14.25" customHeight="1" x14ac:dyDescent="0.25">
      <c r="B347" s="95"/>
      <c r="AA347" s="95"/>
    </row>
    <row r="348" spans="2:27" ht="14.25" customHeight="1" x14ac:dyDescent="0.25">
      <c r="B348" s="95"/>
      <c r="AA348" s="95"/>
    </row>
    <row r="349" spans="2:27" ht="14.25" customHeight="1" x14ac:dyDescent="0.25">
      <c r="B349" s="95"/>
      <c r="AA349" s="95"/>
    </row>
    <row r="350" spans="2:27" ht="14.25" customHeight="1" x14ac:dyDescent="0.25">
      <c r="B350" s="95"/>
      <c r="AA350" s="95"/>
    </row>
    <row r="351" spans="2:27" ht="14.25" customHeight="1" x14ac:dyDescent="0.25">
      <c r="B351" s="95"/>
      <c r="AA351" s="95"/>
    </row>
    <row r="352" spans="2:27" ht="14.25" customHeight="1" x14ac:dyDescent="0.25">
      <c r="B352" s="95"/>
      <c r="AA352" s="95"/>
    </row>
    <row r="353" spans="2:27" ht="14.25" customHeight="1" x14ac:dyDescent="0.25">
      <c r="B353" s="95"/>
      <c r="AA353" s="95"/>
    </row>
    <row r="354" spans="2:27" ht="14.25" customHeight="1" x14ac:dyDescent="0.25">
      <c r="B354" s="95"/>
      <c r="AA354" s="95"/>
    </row>
    <row r="355" spans="2:27" ht="14.25" customHeight="1" x14ac:dyDescent="0.25">
      <c r="B355" s="95"/>
      <c r="AA355" s="95"/>
    </row>
    <row r="356" spans="2:27" ht="14.25" customHeight="1" x14ac:dyDescent="0.25">
      <c r="B356" s="95"/>
      <c r="AA356" s="95"/>
    </row>
    <row r="357" spans="2:27" ht="14.25" customHeight="1" x14ac:dyDescent="0.25">
      <c r="B357" s="95"/>
      <c r="AA357" s="95"/>
    </row>
    <row r="358" spans="2:27" ht="14.25" customHeight="1" x14ac:dyDescent="0.25">
      <c r="B358" s="95"/>
      <c r="AA358" s="95"/>
    </row>
    <row r="359" spans="2:27" ht="14.25" customHeight="1" x14ac:dyDescent="0.25">
      <c r="B359" s="95"/>
      <c r="AA359" s="95"/>
    </row>
    <row r="360" spans="2:27" ht="14.25" customHeight="1" x14ac:dyDescent="0.25">
      <c r="B360" s="95"/>
      <c r="AA360" s="95"/>
    </row>
    <row r="361" spans="2:27" ht="14.25" customHeight="1" x14ac:dyDescent="0.25">
      <c r="B361" s="95"/>
      <c r="AA361" s="95"/>
    </row>
    <row r="362" spans="2:27" ht="14.25" customHeight="1" x14ac:dyDescent="0.25">
      <c r="B362" s="95"/>
      <c r="AA362" s="95"/>
    </row>
    <row r="363" spans="2:27" ht="14.25" customHeight="1" x14ac:dyDescent="0.25">
      <c r="B363" s="95"/>
      <c r="AA363" s="95"/>
    </row>
    <row r="364" spans="2:27" ht="14.25" customHeight="1" x14ac:dyDescent="0.25">
      <c r="B364" s="95"/>
      <c r="AA364" s="95"/>
    </row>
    <row r="365" spans="2:27" ht="14.25" customHeight="1" x14ac:dyDescent="0.25">
      <c r="B365" s="95"/>
      <c r="AA365" s="95"/>
    </row>
    <row r="366" spans="2:27" ht="14.25" customHeight="1" x14ac:dyDescent="0.25">
      <c r="B366" s="95"/>
      <c r="AA366" s="95"/>
    </row>
    <row r="367" spans="2:27" ht="14.25" customHeight="1" x14ac:dyDescent="0.25">
      <c r="B367" s="95"/>
      <c r="AA367" s="95"/>
    </row>
    <row r="368" spans="2:27" ht="14.25" customHeight="1" x14ac:dyDescent="0.25">
      <c r="B368" s="95"/>
      <c r="AA368" s="95"/>
    </row>
    <row r="369" spans="2:27" ht="14.25" customHeight="1" x14ac:dyDescent="0.25">
      <c r="B369" s="95"/>
      <c r="AA369" s="95"/>
    </row>
    <row r="370" spans="2:27" ht="14.25" customHeight="1" x14ac:dyDescent="0.25">
      <c r="B370" s="95"/>
      <c r="AA370" s="95"/>
    </row>
    <row r="371" spans="2:27" ht="14.25" customHeight="1" x14ac:dyDescent="0.25">
      <c r="B371" s="95"/>
      <c r="AA371" s="95"/>
    </row>
    <row r="372" spans="2:27" ht="14.25" customHeight="1" x14ac:dyDescent="0.25">
      <c r="B372" s="95"/>
      <c r="AA372" s="95"/>
    </row>
    <row r="373" spans="2:27" ht="14.25" customHeight="1" x14ac:dyDescent="0.25">
      <c r="B373" s="95"/>
      <c r="AA373" s="95"/>
    </row>
    <row r="374" spans="2:27" ht="14.25" customHeight="1" x14ac:dyDescent="0.25">
      <c r="B374" s="95"/>
      <c r="AA374" s="95"/>
    </row>
    <row r="375" spans="2:27" ht="14.25" customHeight="1" x14ac:dyDescent="0.25">
      <c r="B375" s="95"/>
      <c r="AA375" s="95"/>
    </row>
    <row r="376" spans="2:27" ht="14.25" customHeight="1" x14ac:dyDescent="0.25">
      <c r="B376" s="95"/>
      <c r="AA376" s="95"/>
    </row>
    <row r="377" spans="2:27" ht="14.25" customHeight="1" x14ac:dyDescent="0.25">
      <c r="B377" s="95"/>
      <c r="AA377" s="95"/>
    </row>
    <row r="378" spans="2:27" ht="14.25" customHeight="1" x14ac:dyDescent="0.25">
      <c r="B378" s="95"/>
      <c r="AA378" s="95"/>
    </row>
    <row r="379" spans="2:27" ht="14.25" customHeight="1" x14ac:dyDescent="0.25">
      <c r="B379" s="95"/>
      <c r="AA379" s="95"/>
    </row>
    <row r="380" spans="2:27" ht="14.25" customHeight="1" x14ac:dyDescent="0.25">
      <c r="B380" s="95"/>
      <c r="AA380" s="95"/>
    </row>
    <row r="381" spans="2:27" ht="14.25" customHeight="1" x14ac:dyDescent="0.25">
      <c r="B381" s="95"/>
      <c r="AA381" s="95"/>
    </row>
    <row r="382" spans="2:27" ht="14.25" customHeight="1" x14ac:dyDescent="0.25">
      <c r="B382" s="95"/>
      <c r="AA382" s="95"/>
    </row>
    <row r="383" spans="2:27" ht="14.25" customHeight="1" x14ac:dyDescent="0.25">
      <c r="B383" s="95"/>
      <c r="AA383" s="95"/>
    </row>
    <row r="384" spans="2:27" ht="14.25" customHeight="1" x14ac:dyDescent="0.25">
      <c r="B384" s="95"/>
      <c r="AA384" s="95"/>
    </row>
    <row r="385" spans="2:27" ht="14.25" customHeight="1" x14ac:dyDescent="0.25">
      <c r="B385" s="95"/>
      <c r="AA385" s="95"/>
    </row>
    <row r="386" spans="2:27" ht="14.25" customHeight="1" x14ac:dyDescent="0.25">
      <c r="B386" s="95"/>
      <c r="AA386" s="95"/>
    </row>
    <row r="387" spans="2:27" ht="14.25" customHeight="1" x14ac:dyDescent="0.25">
      <c r="B387" s="95"/>
      <c r="AA387" s="95"/>
    </row>
    <row r="388" spans="2:27" ht="14.25" customHeight="1" x14ac:dyDescent="0.25">
      <c r="B388" s="95"/>
      <c r="AA388" s="95"/>
    </row>
    <row r="389" spans="2:27" ht="14.25" customHeight="1" x14ac:dyDescent="0.25">
      <c r="B389" s="95"/>
      <c r="AA389" s="95"/>
    </row>
    <row r="390" spans="2:27" ht="14.25" customHeight="1" x14ac:dyDescent="0.25">
      <c r="B390" s="95"/>
      <c r="AA390" s="95"/>
    </row>
    <row r="391" spans="2:27" ht="14.25" customHeight="1" x14ac:dyDescent="0.25">
      <c r="B391" s="95"/>
      <c r="AA391" s="95"/>
    </row>
    <row r="392" spans="2:27" ht="14.25" customHeight="1" x14ac:dyDescent="0.25">
      <c r="B392" s="95"/>
      <c r="AA392" s="95"/>
    </row>
    <row r="393" spans="2:27" ht="14.25" customHeight="1" x14ac:dyDescent="0.25">
      <c r="B393" s="95"/>
      <c r="AA393" s="95"/>
    </row>
    <row r="394" spans="2:27" ht="14.25" customHeight="1" x14ac:dyDescent="0.25">
      <c r="B394" s="95"/>
      <c r="AA394" s="95"/>
    </row>
    <row r="395" spans="2:27" ht="14.25" customHeight="1" x14ac:dyDescent="0.25">
      <c r="B395" s="95"/>
      <c r="AA395" s="95"/>
    </row>
    <row r="396" spans="2:27" ht="14.25" customHeight="1" x14ac:dyDescent="0.25">
      <c r="B396" s="95"/>
      <c r="AA396" s="95"/>
    </row>
    <row r="397" spans="2:27" ht="14.25" customHeight="1" x14ac:dyDescent="0.25">
      <c r="B397" s="95"/>
      <c r="AA397" s="95"/>
    </row>
    <row r="398" spans="2:27" ht="14.25" customHeight="1" x14ac:dyDescent="0.25">
      <c r="B398" s="95"/>
      <c r="AA398" s="95"/>
    </row>
    <row r="399" spans="2:27" ht="14.25" customHeight="1" x14ac:dyDescent="0.25">
      <c r="B399" s="95"/>
      <c r="AA399" s="95"/>
    </row>
    <row r="400" spans="2:27" ht="14.25" customHeight="1" x14ac:dyDescent="0.25">
      <c r="B400" s="95"/>
      <c r="AA400" s="95"/>
    </row>
    <row r="401" spans="2:27" ht="14.25" customHeight="1" x14ac:dyDescent="0.25">
      <c r="B401" s="95"/>
      <c r="AA401" s="95"/>
    </row>
    <row r="402" spans="2:27" ht="14.25" customHeight="1" x14ac:dyDescent="0.25">
      <c r="B402" s="95"/>
      <c r="AA402" s="95"/>
    </row>
    <row r="403" spans="2:27" ht="14.25" customHeight="1" x14ac:dyDescent="0.25">
      <c r="B403" s="95"/>
      <c r="AA403" s="95"/>
    </row>
    <row r="404" spans="2:27" ht="14.25" customHeight="1" x14ac:dyDescent="0.25">
      <c r="B404" s="95"/>
      <c r="AA404" s="95"/>
    </row>
    <row r="405" spans="2:27" ht="14.25" customHeight="1" x14ac:dyDescent="0.25">
      <c r="B405" s="95"/>
      <c r="AA405" s="95"/>
    </row>
    <row r="406" spans="2:27" ht="14.25" customHeight="1" x14ac:dyDescent="0.25">
      <c r="B406" s="95"/>
      <c r="AA406" s="95"/>
    </row>
    <row r="407" spans="2:27" ht="14.25" customHeight="1" x14ac:dyDescent="0.25">
      <c r="B407" s="95"/>
      <c r="AA407" s="95"/>
    </row>
    <row r="408" spans="2:27" ht="14.25" customHeight="1" x14ac:dyDescent="0.25">
      <c r="B408" s="95"/>
      <c r="AA408" s="95"/>
    </row>
    <row r="409" spans="2:27" ht="14.25" customHeight="1" x14ac:dyDescent="0.25">
      <c r="B409" s="95"/>
      <c r="AA409" s="95"/>
    </row>
    <row r="410" spans="2:27" ht="14.25" customHeight="1" x14ac:dyDescent="0.25">
      <c r="B410" s="95"/>
      <c r="AA410" s="95"/>
    </row>
    <row r="411" spans="2:27" ht="14.25" customHeight="1" x14ac:dyDescent="0.25">
      <c r="B411" s="95"/>
      <c r="AA411" s="95"/>
    </row>
    <row r="412" spans="2:27" ht="14.25" customHeight="1" x14ac:dyDescent="0.25">
      <c r="B412" s="95"/>
      <c r="AA412" s="95"/>
    </row>
    <row r="413" spans="2:27" ht="14.25" customHeight="1" x14ac:dyDescent="0.25">
      <c r="B413" s="95"/>
      <c r="AA413" s="95"/>
    </row>
    <row r="414" spans="2:27" ht="14.25" customHeight="1" x14ac:dyDescent="0.25">
      <c r="B414" s="95"/>
      <c r="AA414" s="95"/>
    </row>
    <row r="415" spans="2:27" ht="14.25" customHeight="1" x14ac:dyDescent="0.25">
      <c r="B415" s="95"/>
      <c r="AA415" s="95"/>
    </row>
    <row r="416" spans="2:27" ht="14.25" customHeight="1" x14ac:dyDescent="0.25">
      <c r="B416" s="95"/>
      <c r="AA416" s="95"/>
    </row>
    <row r="417" spans="2:27" ht="14.25" customHeight="1" x14ac:dyDescent="0.25">
      <c r="B417" s="95"/>
      <c r="AA417" s="95"/>
    </row>
    <row r="418" spans="2:27" ht="14.25" customHeight="1" x14ac:dyDescent="0.25">
      <c r="B418" s="95"/>
      <c r="AA418" s="95"/>
    </row>
    <row r="419" spans="2:27" ht="14.25" customHeight="1" x14ac:dyDescent="0.25">
      <c r="B419" s="95"/>
      <c r="AA419" s="95"/>
    </row>
    <row r="420" spans="2:27" ht="14.25" customHeight="1" x14ac:dyDescent="0.25">
      <c r="B420" s="95"/>
      <c r="AA420" s="95"/>
    </row>
    <row r="421" spans="2:27" ht="14.25" customHeight="1" x14ac:dyDescent="0.25">
      <c r="B421" s="95"/>
      <c r="AA421" s="95"/>
    </row>
    <row r="422" spans="2:27" ht="14.25" customHeight="1" x14ac:dyDescent="0.25">
      <c r="B422" s="95"/>
      <c r="AA422" s="95"/>
    </row>
    <row r="423" spans="2:27" ht="14.25" customHeight="1" x14ac:dyDescent="0.25">
      <c r="B423" s="95"/>
      <c r="AA423" s="95"/>
    </row>
    <row r="424" spans="2:27" ht="14.25" customHeight="1" x14ac:dyDescent="0.25">
      <c r="B424" s="95"/>
      <c r="AA424" s="95"/>
    </row>
    <row r="425" spans="2:27" ht="14.25" customHeight="1" x14ac:dyDescent="0.25">
      <c r="B425" s="95"/>
      <c r="AA425" s="95"/>
    </row>
    <row r="426" spans="2:27" ht="14.25" customHeight="1" x14ac:dyDescent="0.25">
      <c r="B426" s="95"/>
      <c r="AA426" s="95"/>
    </row>
    <row r="427" spans="2:27" ht="14.25" customHeight="1" x14ac:dyDescent="0.25">
      <c r="B427" s="95"/>
      <c r="AA427" s="95"/>
    </row>
    <row r="428" spans="2:27" ht="14.25" customHeight="1" x14ac:dyDescent="0.25">
      <c r="B428" s="95"/>
      <c r="AA428" s="95"/>
    </row>
    <row r="429" spans="2:27" ht="14.25" customHeight="1" x14ac:dyDescent="0.25">
      <c r="B429" s="95"/>
      <c r="AA429" s="95"/>
    </row>
    <row r="430" spans="2:27" ht="14.25" customHeight="1" x14ac:dyDescent="0.25">
      <c r="B430" s="95"/>
      <c r="AA430" s="95"/>
    </row>
    <row r="431" spans="2:27" ht="14.25" customHeight="1" x14ac:dyDescent="0.25">
      <c r="B431" s="95"/>
      <c r="AA431" s="95"/>
    </row>
    <row r="432" spans="2:27" ht="14.25" customHeight="1" x14ac:dyDescent="0.25">
      <c r="B432" s="95"/>
      <c r="AA432" s="95"/>
    </row>
    <row r="433" spans="2:27" ht="14.25" customHeight="1" x14ac:dyDescent="0.25">
      <c r="B433" s="95"/>
      <c r="AA433" s="95"/>
    </row>
    <row r="434" spans="2:27" ht="14.25" customHeight="1" x14ac:dyDescent="0.25">
      <c r="B434" s="95"/>
      <c r="AA434" s="95"/>
    </row>
    <row r="435" spans="2:27" ht="14.25" customHeight="1" x14ac:dyDescent="0.25">
      <c r="B435" s="95"/>
      <c r="AA435" s="95"/>
    </row>
    <row r="436" spans="2:27" ht="14.25" customHeight="1" x14ac:dyDescent="0.25">
      <c r="B436" s="95"/>
      <c r="AA436" s="95"/>
    </row>
    <row r="437" spans="2:27" ht="14.25" customHeight="1" x14ac:dyDescent="0.25">
      <c r="B437" s="95"/>
      <c r="AA437" s="95"/>
    </row>
    <row r="438" spans="2:27" ht="14.25" customHeight="1" x14ac:dyDescent="0.25">
      <c r="B438" s="95"/>
      <c r="AA438" s="95"/>
    </row>
    <row r="439" spans="2:27" ht="14.25" customHeight="1" x14ac:dyDescent="0.25">
      <c r="B439" s="95"/>
      <c r="AA439" s="95"/>
    </row>
    <row r="440" spans="2:27" ht="14.25" customHeight="1" x14ac:dyDescent="0.25">
      <c r="B440" s="95"/>
      <c r="AA440" s="95"/>
    </row>
    <row r="441" spans="2:27" ht="14.25" customHeight="1" x14ac:dyDescent="0.25">
      <c r="B441" s="95"/>
      <c r="AA441" s="95"/>
    </row>
    <row r="442" spans="2:27" ht="14.25" customHeight="1" x14ac:dyDescent="0.25">
      <c r="B442" s="95"/>
      <c r="AA442" s="95"/>
    </row>
    <row r="443" spans="2:27" ht="14.25" customHeight="1" x14ac:dyDescent="0.25">
      <c r="B443" s="95"/>
      <c r="AA443" s="95"/>
    </row>
    <row r="444" spans="2:27" ht="14.25" customHeight="1" x14ac:dyDescent="0.25">
      <c r="B444" s="95"/>
      <c r="AA444" s="95"/>
    </row>
    <row r="445" spans="2:27" ht="14.25" customHeight="1" x14ac:dyDescent="0.25">
      <c r="B445" s="95"/>
      <c r="AA445" s="95"/>
    </row>
    <row r="446" spans="2:27" ht="14.25" customHeight="1" x14ac:dyDescent="0.25">
      <c r="B446" s="95"/>
      <c r="AA446" s="95"/>
    </row>
    <row r="447" spans="2:27" ht="14.25" customHeight="1" x14ac:dyDescent="0.25">
      <c r="B447" s="95"/>
      <c r="AA447" s="95"/>
    </row>
    <row r="448" spans="2:27" ht="14.25" customHeight="1" x14ac:dyDescent="0.25">
      <c r="B448" s="95"/>
      <c r="AA448" s="95"/>
    </row>
    <row r="449" spans="2:27" ht="14.25" customHeight="1" x14ac:dyDescent="0.25">
      <c r="B449" s="95"/>
      <c r="AA449" s="95"/>
    </row>
    <row r="450" spans="2:27" ht="14.25" customHeight="1" x14ac:dyDescent="0.25">
      <c r="B450" s="95"/>
      <c r="AA450" s="95"/>
    </row>
    <row r="451" spans="2:27" ht="14.25" customHeight="1" x14ac:dyDescent="0.25">
      <c r="B451" s="95"/>
      <c r="AA451" s="95"/>
    </row>
    <row r="452" spans="2:27" ht="14.25" customHeight="1" x14ac:dyDescent="0.25">
      <c r="B452" s="95"/>
      <c r="AA452" s="95"/>
    </row>
    <row r="453" spans="2:27" ht="14.25" customHeight="1" x14ac:dyDescent="0.25">
      <c r="B453" s="95"/>
      <c r="AA453" s="95"/>
    </row>
    <row r="454" spans="2:27" ht="14.25" customHeight="1" x14ac:dyDescent="0.25">
      <c r="B454" s="95"/>
      <c r="AA454" s="95"/>
    </row>
    <row r="455" spans="2:27" ht="14.25" customHeight="1" x14ac:dyDescent="0.25">
      <c r="B455" s="95"/>
      <c r="AA455" s="95"/>
    </row>
    <row r="456" spans="2:27" ht="14.25" customHeight="1" x14ac:dyDescent="0.25">
      <c r="B456" s="95"/>
      <c r="AA456" s="95"/>
    </row>
    <row r="457" spans="2:27" ht="14.25" customHeight="1" x14ac:dyDescent="0.25">
      <c r="B457" s="95"/>
      <c r="AA457" s="95"/>
    </row>
    <row r="458" spans="2:27" ht="14.25" customHeight="1" x14ac:dyDescent="0.25">
      <c r="B458" s="95"/>
      <c r="AA458" s="95"/>
    </row>
    <row r="459" spans="2:27" ht="14.25" customHeight="1" x14ac:dyDescent="0.25">
      <c r="B459" s="95"/>
      <c r="AA459" s="95"/>
    </row>
    <row r="460" spans="2:27" ht="14.25" customHeight="1" x14ac:dyDescent="0.25">
      <c r="B460" s="95"/>
      <c r="AA460" s="95"/>
    </row>
    <row r="461" spans="2:27" ht="14.25" customHeight="1" x14ac:dyDescent="0.25">
      <c r="B461" s="95"/>
      <c r="AA461" s="95"/>
    </row>
    <row r="462" spans="2:27" ht="14.25" customHeight="1" x14ac:dyDescent="0.25">
      <c r="B462" s="95"/>
      <c r="AA462" s="95"/>
    </row>
    <row r="463" spans="2:27" ht="14.25" customHeight="1" x14ac:dyDescent="0.25">
      <c r="B463" s="95"/>
      <c r="AA463" s="95"/>
    </row>
    <row r="464" spans="2:27" ht="14.25" customHeight="1" x14ac:dyDescent="0.25">
      <c r="B464" s="95"/>
      <c r="AA464" s="95"/>
    </row>
    <row r="465" spans="2:27" ht="14.25" customHeight="1" x14ac:dyDescent="0.25">
      <c r="B465" s="95"/>
      <c r="AA465" s="95"/>
    </row>
    <row r="466" spans="2:27" ht="14.25" customHeight="1" x14ac:dyDescent="0.25">
      <c r="B466" s="95"/>
      <c r="AA466" s="95"/>
    </row>
    <row r="467" spans="2:27" ht="14.25" customHeight="1" x14ac:dyDescent="0.25">
      <c r="B467" s="95"/>
      <c r="AA467" s="95"/>
    </row>
    <row r="468" spans="2:27" ht="14.25" customHeight="1" x14ac:dyDescent="0.25">
      <c r="B468" s="95"/>
      <c r="AA468" s="95"/>
    </row>
    <row r="469" spans="2:27" ht="14.25" customHeight="1" x14ac:dyDescent="0.25">
      <c r="B469" s="95"/>
      <c r="AA469" s="95"/>
    </row>
    <row r="470" spans="2:27" ht="14.25" customHeight="1" x14ac:dyDescent="0.25">
      <c r="B470" s="95"/>
      <c r="AA470" s="95"/>
    </row>
    <row r="471" spans="2:27" ht="14.25" customHeight="1" x14ac:dyDescent="0.25">
      <c r="B471" s="95"/>
      <c r="AA471" s="95"/>
    </row>
    <row r="472" spans="2:27" ht="14.25" customHeight="1" x14ac:dyDescent="0.25">
      <c r="B472" s="95"/>
      <c r="AA472" s="95"/>
    </row>
    <row r="473" spans="2:27" ht="14.25" customHeight="1" x14ac:dyDescent="0.25">
      <c r="B473" s="95"/>
      <c r="AA473" s="95"/>
    </row>
    <row r="474" spans="2:27" ht="14.25" customHeight="1" x14ac:dyDescent="0.25">
      <c r="B474" s="95"/>
      <c r="AA474" s="95"/>
    </row>
    <row r="475" spans="2:27" ht="14.25" customHeight="1" x14ac:dyDescent="0.25">
      <c r="B475" s="95"/>
      <c r="AA475" s="95"/>
    </row>
    <row r="476" spans="2:27" ht="14.25" customHeight="1" x14ac:dyDescent="0.25">
      <c r="B476" s="95"/>
      <c r="AA476" s="95"/>
    </row>
    <row r="477" spans="2:27" ht="14.25" customHeight="1" x14ac:dyDescent="0.25">
      <c r="B477" s="95"/>
      <c r="AA477" s="95"/>
    </row>
    <row r="478" spans="2:27" ht="14.25" customHeight="1" x14ac:dyDescent="0.25">
      <c r="B478" s="95"/>
      <c r="AA478" s="95"/>
    </row>
    <row r="479" spans="2:27" ht="14.25" customHeight="1" x14ac:dyDescent="0.25">
      <c r="B479" s="95"/>
      <c r="AA479" s="95"/>
    </row>
    <row r="480" spans="2:27" ht="14.25" customHeight="1" x14ac:dyDescent="0.25">
      <c r="B480" s="95"/>
      <c r="AA480" s="95"/>
    </row>
    <row r="481" spans="2:27" ht="14.25" customHeight="1" x14ac:dyDescent="0.25">
      <c r="B481" s="95"/>
      <c r="AA481" s="95"/>
    </row>
    <row r="482" spans="2:27" ht="14.25" customHeight="1" x14ac:dyDescent="0.25">
      <c r="B482" s="95"/>
      <c r="AA482" s="95"/>
    </row>
    <row r="483" spans="2:27" ht="14.25" customHeight="1" x14ac:dyDescent="0.25">
      <c r="B483" s="95"/>
      <c r="AA483" s="95"/>
    </row>
    <row r="484" spans="2:27" ht="14.25" customHeight="1" x14ac:dyDescent="0.25">
      <c r="B484" s="95"/>
      <c r="AA484" s="95"/>
    </row>
    <row r="485" spans="2:27" ht="14.25" customHeight="1" x14ac:dyDescent="0.25">
      <c r="B485" s="95"/>
      <c r="AA485" s="95"/>
    </row>
    <row r="486" spans="2:27" ht="14.25" customHeight="1" x14ac:dyDescent="0.25">
      <c r="B486" s="95"/>
      <c r="AA486" s="95"/>
    </row>
    <row r="487" spans="2:27" ht="14.25" customHeight="1" x14ac:dyDescent="0.25">
      <c r="B487" s="95"/>
      <c r="AA487" s="95"/>
    </row>
    <row r="488" spans="2:27" ht="14.25" customHeight="1" x14ac:dyDescent="0.25">
      <c r="B488" s="95"/>
      <c r="AA488" s="95"/>
    </row>
    <row r="489" spans="2:27" ht="14.25" customHeight="1" x14ac:dyDescent="0.25">
      <c r="B489" s="95"/>
      <c r="AA489" s="95"/>
    </row>
    <row r="490" spans="2:27" ht="14.25" customHeight="1" x14ac:dyDescent="0.25">
      <c r="B490" s="95"/>
      <c r="AA490" s="95"/>
    </row>
    <row r="491" spans="2:27" ht="14.25" customHeight="1" x14ac:dyDescent="0.25">
      <c r="B491" s="95"/>
      <c r="AA491" s="95"/>
    </row>
    <row r="492" spans="2:27" ht="14.25" customHeight="1" x14ac:dyDescent="0.25">
      <c r="B492" s="95"/>
      <c r="AA492" s="95"/>
    </row>
    <row r="493" spans="2:27" ht="14.25" customHeight="1" x14ac:dyDescent="0.25">
      <c r="B493" s="95"/>
      <c r="AA493" s="95"/>
    </row>
    <row r="494" spans="2:27" ht="14.25" customHeight="1" x14ac:dyDescent="0.25">
      <c r="B494" s="95"/>
      <c r="AA494" s="95"/>
    </row>
    <row r="495" spans="2:27" ht="14.25" customHeight="1" x14ac:dyDescent="0.25">
      <c r="B495" s="95"/>
      <c r="AA495" s="95"/>
    </row>
    <row r="496" spans="2:27" ht="14.25" customHeight="1" x14ac:dyDescent="0.25">
      <c r="B496" s="95"/>
      <c r="AA496" s="95"/>
    </row>
    <row r="497" spans="2:27" ht="14.25" customHeight="1" x14ac:dyDescent="0.25">
      <c r="B497" s="95"/>
      <c r="AA497" s="95"/>
    </row>
    <row r="498" spans="2:27" ht="14.25" customHeight="1" x14ac:dyDescent="0.25">
      <c r="B498" s="95"/>
      <c r="AA498" s="95"/>
    </row>
    <row r="499" spans="2:27" ht="14.25" customHeight="1" x14ac:dyDescent="0.25">
      <c r="B499" s="95"/>
      <c r="AA499" s="95"/>
    </row>
    <row r="500" spans="2:27" ht="14.25" customHeight="1" x14ac:dyDescent="0.25">
      <c r="B500" s="95"/>
      <c r="AA500" s="95"/>
    </row>
    <row r="501" spans="2:27" ht="14.25" customHeight="1" x14ac:dyDescent="0.25">
      <c r="B501" s="95"/>
      <c r="AA501" s="95"/>
    </row>
    <row r="502" spans="2:27" ht="14.25" customHeight="1" x14ac:dyDescent="0.25">
      <c r="B502" s="95"/>
      <c r="AA502" s="95"/>
    </row>
    <row r="503" spans="2:27" ht="14.25" customHeight="1" x14ac:dyDescent="0.25">
      <c r="B503" s="95"/>
      <c r="AA503" s="95"/>
    </row>
    <row r="504" spans="2:27" ht="14.25" customHeight="1" x14ac:dyDescent="0.25">
      <c r="B504" s="95"/>
      <c r="AA504" s="95"/>
    </row>
    <row r="505" spans="2:27" ht="14.25" customHeight="1" x14ac:dyDescent="0.25">
      <c r="B505" s="95"/>
      <c r="AA505" s="95"/>
    </row>
    <row r="506" spans="2:27" ht="14.25" customHeight="1" x14ac:dyDescent="0.25">
      <c r="B506" s="95"/>
      <c r="AA506" s="95"/>
    </row>
    <row r="507" spans="2:27" ht="14.25" customHeight="1" x14ac:dyDescent="0.25">
      <c r="B507" s="95"/>
      <c r="AA507" s="95"/>
    </row>
    <row r="508" spans="2:27" ht="14.25" customHeight="1" x14ac:dyDescent="0.25">
      <c r="B508" s="95"/>
      <c r="AA508" s="95"/>
    </row>
    <row r="509" spans="2:27" ht="14.25" customHeight="1" x14ac:dyDescent="0.25">
      <c r="B509" s="95"/>
      <c r="AA509" s="95"/>
    </row>
    <row r="510" spans="2:27" ht="14.25" customHeight="1" x14ac:dyDescent="0.25">
      <c r="B510" s="95"/>
      <c r="AA510" s="95"/>
    </row>
    <row r="511" spans="2:27" ht="14.25" customHeight="1" x14ac:dyDescent="0.25">
      <c r="B511" s="95"/>
      <c r="AA511" s="95"/>
    </row>
    <row r="512" spans="2:27" ht="14.25" customHeight="1" x14ac:dyDescent="0.25">
      <c r="B512" s="95"/>
      <c r="AA512" s="95"/>
    </row>
    <row r="513" spans="2:27" ht="14.25" customHeight="1" x14ac:dyDescent="0.25">
      <c r="B513" s="95"/>
      <c r="AA513" s="95"/>
    </row>
    <row r="514" spans="2:27" ht="14.25" customHeight="1" x14ac:dyDescent="0.25">
      <c r="B514" s="95"/>
      <c r="AA514" s="95"/>
    </row>
    <row r="515" spans="2:27" ht="14.25" customHeight="1" x14ac:dyDescent="0.25">
      <c r="B515" s="95"/>
      <c r="AA515" s="95"/>
    </row>
    <row r="516" spans="2:27" ht="14.25" customHeight="1" x14ac:dyDescent="0.25">
      <c r="B516" s="95"/>
      <c r="AA516" s="95"/>
    </row>
    <row r="517" spans="2:27" ht="14.25" customHeight="1" x14ac:dyDescent="0.25">
      <c r="B517" s="95"/>
      <c r="AA517" s="95"/>
    </row>
    <row r="518" spans="2:27" ht="14.25" customHeight="1" x14ac:dyDescent="0.25">
      <c r="B518" s="95"/>
      <c r="AA518" s="95"/>
    </row>
    <row r="519" spans="2:27" ht="14.25" customHeight="1" x14ac:dyDescent="0.25">
      <c r="B519" s="95"/>
      <c r="AA519" s="95"/>
    </row>
    <row r="520" spans="2:27" ht="14.25" customHeight="1" x14ac:dyDescent="0.25">
      <c r="B520" s="95"/>
      <c r="AA520" s="95"/>
    </row>
    <row r="521" spans="2:27" ht="14.25" customHeight="1" x14ac:dyDescent="0.25">
      <c r="B521" s="95"/>
      <c r="AA521" s="95"/>
    </row>
    <row r="522" spans="2:27" ht="14.25" customHeight="1" x14ac:dyDescent="0.25">
      <c r="B522" s="95"/>
      <c r="AA522" s="95"/>
    </row>
    <row r="523" spans="2:27" ht="14.25" customHeight="1" x14ac:dyDescent="0.25">
      <c r="B523" s="95"/>
      <c r="AA523" s="95"/>
    </row>
    <row r="524" spans="2:27" ht="14.25" customHeight="1" x14ac:dyDescent="0.25">
      <c r="B524" s="95"/>
      <c r="AA524" s="95"/>
    </row>
    <row r="525" spans="2:27" ht="14.25" customHeight="1" x14ac:dyDescent="0.25">
      <c r="B525" s="95"/>
      <c r="AA525" s="95"/>
    </row>
    <row r="526" spans="2:27" ht="14.25" customHeight="1" x14ac:dyDescent="0.25">
      <c r="B526" s="95"/>
      <c r="AA526" s="95"/>
    </row>
    <row r="527" spans="2:27" ht="14.25" customHeight="1" x14ac:dyDescent="0.25">
      <c r="B527" s="95"/>
      <c r="AA527" s="95"/>
    </row>
    <row r="528" spans="2:27" ht="14.25" customHeight="1" x14ac:dyDescent="0.25">
      <c r="B528" s="95"/>
      <c r="AA528" s="95"/>
    </row>
    <row r="529" spans="2:27" ht="14.25" customHeight="1" x14ac:dyDescent="0.25">
      <c r="B529" s="95"/>
      <c r="AA529" s="95"/>
    </row>
    <row r="530" spans="2:27" ht="14.25" customHeight="1" x14ac:dyDescent="0.25">
      <c r="B530" s="95"/>
      <c r="AA530" s="95"/>
    </row>
    <row r="531" spans="2:27" ht="14.25" customHeight="1" x14ac:dyDescent="0.25">
      <c r="B531" s="95"/>
      <c r="AA531" s="95"/>
    </row>
    <row r="532" spans="2:27" ht="14.25" customHeight="1" x14ac:dyDescent="0.25">
      <c r="B532" s="95"/>
      <c r="AA532" s="95"/>
    </row>
    <row r="533" spans="2:27" ht="14.25" customHeight="1" x14ac:dyDescent="0.25">
      <c r="B533" s="95"/>
      <c r="AA533" s="95"/>
    </row>
    <row r="534" spans="2:27" ht="14.25" customHeight="1" x14ac:dyDescent="0.25">
      <c r="B534" s="95"/>
      <c r="AA534" s="95"/>
    </row>
    <row r="535" spans="2:27" ht="14.25" customHeight="1" x14ac:dyDescent="0.25">
      <c r="B535" s="95"/>
      <c r="AA535" s="95"/>
    </row>
    <row r="536" spans="2:27" ht="14.25" customHeight="1" x14ac:dyDescent="0.25">
      <c r="B536" s="95"/>
      <c r="AA536" s="95"/>
    </row>
    <row r="537" spans="2:27" ht="14.25" customHeight="1" x14ac:dyDescent="0.25">
      <c r="B537" s="95"/>
      <c r="AA537" s="95"/>
    </row>
    <row r="538" spans="2:27" ht="14.25" customHeight="1" x14ac:dyDescent="0.25">
      <c r="B538" s="95"/>
      <c r="AA538" s="95"/>
    </row>
    <row r="539" spans="2:27" ht="14.25" customHeight="1" x14ac:dyDescent="0.25">
      <c r="B539" s="95"/>
      <c r="AA539" s="95"/>
    </row>
    <row r="540" spans="2:27" ht="14.25" customHeight="1" x14ac:dyDescent="0.25">
      <c r="B540" s="95"/>
      <c r="AA540" s="95"/>
    </row>
    <row r="541" spans="2:27" ht="14.25" customHeight="1" x14ac:dyDescent="0.25">
      <c r="B541" s="95"/>
      <c r="AA541" s="95"/>
    </row>
    <row r="542" spans="2:27" ht="14.25" customHeight="1" x14ac:dyDescent="0.25">
      <c r="B542" s="95"/>
      <c r="AA542" s="95"/>
    </row>
    <row r="543" spans="2:27" ht="14.25" customHeight="1" x14ac:dyDescent="0.25">
      <c r="B543" s="95"/>
      <c r="AA543" s="95"/>
    </row>
    <row r="544" spans="2:27" ht="14.25" customHeight="1" x14ac:dyDescent="0.25">
      <c r="B544" s="95"/>
      <c r="AA544" s="95"/>
    </row>
    <row r="545" spans="2:27" ht="14.25" customHeight="1" x14ac:dyDescent="0.25">
      <c r="B545" s="95"/>
      <c r="AA545" s="95"/>
    </row>
    <row r="546" spans="2:27" ht="14.25" customHeight="1" x14ac:dyDescent="0.25">
      <c r="B546" s="95"/>
      <c r="AA546" s="95"/>
    </row>
    <row r="547" spans="2:27" ht="14.25" customHeight="1" x14ac:dyDescent="0.25">
      <c r="B547" s="95"/>
      <c r="AA547" s="95"/>
    </row>
    <row r="548" spans="2:27" ht="14.25" customHeight="1" x14ac:dyDescent="0.25">
      <c r="B548" s="95"/>
      <c r="AA548" s="95"/>
    </row>
    <row r="549" spans="2:27" ht="14.25" customHeight="1" x14ac:dyDescent="0.25">
      <c r="B549" s="95"/>
      <c r="AA549" s="95"/>
    </row>
    <row r="550" spans="2:27" ht="14.25" customHeight="1" x14ac:dyDescent="0.25">
      <c r="B550" s="95"/>
      <c r="AA550" s="95"/>
    </row>
    <row r="551" spans="2:27" ht="14.25" customHeight="1" x14ac:dyDescent="0.25">
      <c r="B551" s="95"/>
      <c r="AA551" s="95"/>
    </row>
    <row r="552" spans="2:27" ht="14.25" customHeight="1" x14ac:dyDescent="0.25">
      <c r="B552" s="95"/>
      <c r="AA552" s="95"/>
    </row>
    <row r="553" spans="2:27" ht="14.25" customHeight="1" x14ac:dyDescent="0.25">
      <c r="B553" s="95"/>
      <c r="AA553" s="95"/>
    </row>
    <row r="554" spans="2:27" ht="14.25" customHeight="1" x14ac:dyDescent="0.25">
      <c r="B554" s="95"/>
      <c r="AA554" s="95"/>
    </row>
    <row r="555" spans="2:27" ht="14.25" customHeight="1" x14ac:dyDescent="0.25">
      <c r="B555" s="95"/>
      <c r="AA555" s="95"/>
    </row>
    <row r="556" spans="2:27" ht="14.25" customHeight="1" x14ac:dyDescent="0.25">
      <c r="B556" s="95"/>
      <c r="AA556" s="95"/>
    </row>
    <row r="557" spans="2:27" ht="14.25" customHeight="1" x14ac:dyDescent="0.25">
      <c r="B557" s="95"/>
      <c r="AA557" s="95"/>
    </row>
    <row r="558" spans="2:27" ht="14.25" customHeight="1" x14ac:dyDescent="0.25">
      <c r="B558" s="95"/>
      <c r="AA558" s="95"/>
    </row>
    <row r="559" spans="2:27" ht="14.25" customHeight="1" x14ac:dyDescent="0.25">
      <c r="B559" s="95"/>
      <c r="AA559" s="95"/>
    </row>
    <row r="560" spans="2:27" ht="14.25" customHeight="1" x14ac:dyDescent="0.25">
      <c r="B560" s="95"/>
      <c r="AA560" s="95"/>
    </row>
    <row r="561" spans="2:27" ht="14.25" customHeight="1" x14ac:dyDescent="0.25">
      <c r="B561" s="95"/>
      <c r="AA561" s="95"/>
    </row>
    <row r="562" spans="2:27" ht="14.25" customHeight="1" x14ac:dyDescent="0.25">
      <c r="B562" s="95"/>
      <c r="AA562" s="95"/>
    </row>
    <row r="563" spans="2:27" ht="14.25" customHeight="1" x14ac:dyDescent="0.25">
      <c r="B563" s="95"/>
      <c r="AA563" s="95"/>
    </row>
    <row r="564" spans="2:27" ht="14.25" customHeight="1" x14ac:dyDescent="0.25">
      <c r="B564" s="95"/>
      <c r="AA564" s="95"/>
    </row>
    <row r="565" spans="2:27" ht="14.25" customHeight="1" x14ac:dyDescent="0.25">
      <c r="B565" s="95"/>
      <c r="AA565" s="95"/>
    </row>
    <row r="566" spans="2:27" ht="14.25" customHeight="1" x14ac:dyDescent="0.25">
      <c r="B566" s="95"/>
      <c r="AA566" s="95"/>
    </row>
    <row r="567" spans="2:27" ht="14.25" customHeight="1" x14ac:dyDescent="0.25">
      <c r="B567" s="95"/>
      <c r="AA567" s="95"/>
    </row>
    <row r="568" spans="2:27" ht="14.25" customHeight="1" x14ac:dyDescent="0.25">
      <c r="B568" s="95"/>
      <c r="AA568" s="95"/>
    </row>
    <row r="569" spans="2:27" ht="14.25" customHeight="1" x14ac:dyDescent="0.25">
      <c r="B569" s="95"/>
      <c r="AA569" s="95"/>
    </row>
    <row r="570" spans="2:27" ht="14.25" customHeight="1" x14ac:dyDescent="0.25">
      <c r="B570" s="95"/>
      <c r="AA570" s="95"/>
    </row>
    <row r="571" spans="2:27" ht="14.25" customHeight="1" x14ac:dyDescent="0.25">
      <c r="B571" s="95"/>
      <c r="AA571" s="95"/>
    </row>
    <row r="572" spans="2:27" ht="14.25" customHeight="1" x14ac:dyDescent="0.25">
      <c r="B572" s="95"/>
      <c r="AA572" s="95"/>
    </row>
    <row r="573" spans="2:27" ht="14.25" customHeight="1" x14ac:dyDescent="0.25">
      <c r="B573" s="95"/>
      <c r="AA573" s="95"/>
    </row>
    <row r="574" spans="2:27" ht="14.25" customHeight="1" x14ac:dyDescent="0.25">
      <c r="B574" s="95"/>
      <c r="AA574" s="95"/>
    </row>
    <row r="575" spans="2:27" ht="14.25" customHeight="1" x14ac:dyDescent="0.25">
      <c r="B575" s="95"/>
      <c r="AA575" s="95"/>
    </row>
    <row r="576" spans="2:27" ht="14.25" customHeight="1" x14ac:dyDescent="0.25">
      <c r="B576" s="95"/>
      <c r="AA576" s="95"/>
    </row>
    <row r="577" spans="2:27" ht="14.25" customHeight="1" x14ac:dyDescent="0.25">
      <c r="B577" s="95"/>
      <c r="AA577" s="95"/>
    </row>
    <row r="578" spans="2:27" ht="14.25" customHeight="1" x14ac:dyDescent="0.25">
      <c r="B578" s="95"/>
      <c r="AA578" s="95"/>
    </row>
    <row r="579" spans="2:27" ht="14.25" customHeight="1" x14ac:dyDescent="0.25">
      <c r="B579" s="95"/>
      <c r="AA579" s="95"/>
    </row>
    <row r="580" spans="2:27" ht="14.25" customHeight="1" x14ac:dyDescent="0.25">
      <c r="B580" s="95"/>
      <c r="AA580" s="95"/>
    </row>
    <row r="581" spans="2:27" ht="14.25" customHeight="1" x14ac:dyDescent="0.25">
      <c r="B581" s="95"/>
      <c r="AA581" s="95"/>
    </row>
    <row r="582" spans="2:27" ht="14.25" customHeight="1" x14ac:dyDescent="0.25">
      <c r="B582" s="95"/>
      <c r="AA582" s="95"/>
    </row>
    <row r="583" spans="2:27" ht="14.25" customHeight="1" x14ac:dyDescent="0.25">
      <c r="B583" s="95"/>
      <c r="AA583" s="95"/>
    </row>
    <row r="584" spans="2:27" ht="14.25" customHeight="1" x14ac:dyDescent="0.25">
      <c r="B584" s="95"/>
      <c r="AA584" s="95"/>
    </row>
    <row r="585" spans="2:27" ht="14.25" customHeight="1" x14ac:dyDescent="0.25">
      <c r="B585" s="95"/>
      <c r="AA585" s="95"/>
    </row>
    <row r="586" spans="2:27" ht="14.25" customHeight="1" x14ac:dyDescent="0.25">
      <c r="B586" s="95"/>
      <c r="AA586" s="95"/>
    </row>
    <row r="587" spans="2:27" ht="14.25" customHeight="1" x14ac:dyDescent="0.25">
      <c r="B587" s="95"/>
      <c r="AA587" s="95"/>
    </row>
    <row r="588" spans="2:27" ht="14.25" customHeight="1" x14ac:dyDescent="0.25">
      <c r="B588" s="95"/>
      <c r="AA588" s="95"/>
    </row>
    <row r="589" spans="2:27" ht="14.25" customHeight="1" x14ac:dyDescent="0.25">
      <c r="B589" s="95"/>
      <c r="AA589" s="95"/>
    </row>
    <row r="590" spans="2:27" ht="14.25" customHeight="1" x14ac:dyDescent="0.25">
      <c r="B590" s="95"/>
      <c r="AA590" s="95"/>
    </row>
    <row r="591" spans="2:27" ht="14.25" customHeight="1" x14ac:dyDescent="0.25">
      <c r="B591" s="95"/>
      <c r="AA591" s="95"/>
    </row>
    <row r="592" spans="2:27" ht="14.25" customHeight="1" x14ac:dyDescent="0.25">
      <c r="B592" s="95"/>
      <c r="AA592" s="95"/>
    </row>
    <row r="593" spans="2:27" ht="14.25" customHeight="1" x14ac:dyDescent="0.25">
      <c r="B593" s="95"/>
      <c r="AA593" s="95"/>
    </row>
    <row r="594" spans="2:27" ht="14.25" customHeight="1" x14ac:dyDescent="0.25">
      <c r="B594" s="95"/>
      <c r="AA594" s="95"/>
    </row>
    <row r="595" spans="2:27" ht="14.25" customHeight="1" x14ac:dyDescent="0.25">
      <c r="B595" s="95"/>
      <c r="AA595" s="95"/>
    </row>
    <row r="596" spans="2:27" ht="14.25" customHeight="1" x14ac:dyDescent="0.25">
      <c r="B596" s="95"/>
      <c r="AA596" s="95"/>
    </row>
    <row r="597" spans="2:27" ht="14.25" customHeight="1" x14ac:dyDescent="0.25">
      <c r="B597" s="95"/>
      <c r="AA597" s="95"/>
    </row>
    <row r="598" spans="2:27" ht="14.25" customHeight="1" x14ac:dyDescent="0.25">
      <c r="B598" s="95"/>
      <c r="AA598" s="95"/>
    </row>
    <row r="599" spans="2:27" ht="14.25" customHeight="1" x14ac:dyDescent="0.25">
      <c r="B599" s="95"/>
      <c r="AA599" s="95"/>
    </row>
    <row r="600" spans="2:27" ht="14.25" customHeight="1" x14ac:dyDescent="0.25">
      <c r="B600" s="95"/>
      <c r="AA600" s="95"/>
    </row>
    <row r="601" spans="2:27" ht="14.25" customHeight="1" x14ac:dyDescent="0.25">
      <c r="B601" s="95"/>
      <c r="AA601" s="95"/>
    </row>
    <row r="602" spans="2:27" ht="14.25" customHeight="1" x14ac:dyDescent="0.25">
      <c r="B602" s="95"/>
      <c r="AA602" s="95"/>
    </row>
    <row r="603" spans="2:27" ht="14.25" customHeight="1" x14ac:dyDescent="0.25">
      <c r="B603" s="95"/>
      <c r="AA603" s="95"/>
    </row>
    <row r="604" spans="2:27" ht="14.25" customHeight="1" x14ac:dyDescent="0.25">
      <c r="B604" s="95"/>
      <c r="AA604" s="95"/>
    </row>
    <row r="605" spans="2:27" ht="14.25" customHeight="1" x14ac:dyDescent="0.25">
      <c r="B605" s="95"/>
      <c r="AA605" s="95"/>
    </row>
    <row r="606" spans="2:27" ht="14.25" customHeight="1" x14ac:dyDescent="0.25">
      <c r="B606" s="95"/>
      <c r="AA606" s="95"/>
    </row>
    <row r="607" spans="2:27" ht="14.25" customHeight="1" x14ac:dyDescent="0.25">
      <c r="B607" s="95"/>
      <c r="AA607" s="95"/>
    </row>
    <row r="608" spans="2:27" ht="14.25" customHeight="1" x14ac:dyDescent="0.25">
      <c r="B608" s="95"/>
      <c r="AA608" s="95"/>
    </row>
    <row r="609" spans="2:27" ht="14.25" customHeight="1" x14ac:dyDescent="0.25">
      <c r="B609" s="95"/>
      <c r="AA609" s="95"/>
    </row>
    <row r="610" spans="2:27" ht="14.25" customHeight="1" x14ac:dyDescent="0.25">
      <c r="B610" s="95"/>
      <c r="AA610" s="95"/>
    </row>
    <row r="611" spans="2:27" ht="14.25" customHeight="1" x14ac:dyDescent="0.25">
      <c r="B611" s="95"/>
      <c r="AA611" s="95"/>
    </row>
    <row r="612" spans="2:27" ht="14.25" customHeight="1" x14ac:dyDescent="0.25">
      <c r="B612" s="95"/>
      <c r="AA612" s="95"/>
    </row>
    <row r="613" spans="2:27" ht="14.25" customHeight="1" x14ac:dyDescent="0.25">
      <c r="B613" s="95"/>
      <c r="AA613" s="95"/>
    </row>
    <row r="614" spans="2:27" ht="14.25" customHeight="1" x14ac:dyDescent="0.25">
      <c r="B614" s="95"/>
      <c r="AA614" s="95"/>
    </row>
    <row r="615" spans="2:27" ht="14.25" customHeight="1" x14ac:dyDescent="0.25">
      <c r="B615" s="95"/>
      <c r="AA615" s="95"/>
    </row>
    <row r="616" spans="2:27" ht="14.25" customHeight="1" x14ac:dyDescent="0.25">
      <c r="B616" s="95"/>
      <c r="AA616" s="95"/>
    </row>
    <row r="617" spans="2:27" ht="14.25" customHeight="1" x14ac:dyDescent="0.25">
      <c r="B617" s="95"/>
      <c r="AA617" s="95"/>
    </row>
    <row r="618" spans="2:27" ht="14.25" customHeight="1" x14ac:dyDescent="0.25">
      <c r="B618" s="95"/>
      <c r="AA618" s="95"/>
    </row>
    <row r="619" spans="2:27" ht="14.25" customHeight="1" x14ac:dyDescent="0.25">
      <c r="B619" s="95"/>
      <c r="AA619" s="95"/>
    </row>
    <row r="620" spans="2:27" ht="14.25" customHeight="1" x14ac:dyDescent="0.25">
      <c r="B620" s="95"/>
      <c r="AA620" s="95"/>
    </row>
    <row r="621" spans="2:27" ht="14.25" customHeight="1" x14ac:dyDescent="0.25">
      <c r="B621" s="95"/>
      <c r="AA621" s="95"/>
    </row>
    <row r="622" spans="2:27" ht="14.25" customHeight="1" x14ac:dyDescent="0.25">
      <c r="B622" s="95"/>
      <c r="AA622" s="95"/>
    </row>
    <row r="623" spans="2:27" ht="14.25" customHeight="1" x14ac:dyDescent="0.25">
      <c r="B623" s="95"/>
      <c r="AA623" s="95"/>
    </row>
    <row r="624" spans="2:27" ht="14.25" customHeight="1" x14ac:dyDescent="0.25">
      <c r="B624" s="95"/>
      <c r="AA624" s="95"/>
    </row>
    <row r="625" spans="2:27" ht="14.25" customHeight="1" x14ac:dyDescent="0.25">
      <c r="B625" s="95"/>
      <c r="AA625" s="95"/>
    </row>
    <row r="626" spans="2:27" ht="14.25" customHeight="1" x14ac:dyDescent="0.25">
      <c r="B626" s="95"/>
      <c r="AA626" s="95"/>
    </row>
    <row r="627" spans="2:27" ht="14.25" customHeight="1" x14ac:dyDescent="0.25">
      <c r="B627" s="95"/>
      <c r="AA627" s="95"/>
    </row>
    <row r="628" spans="2:27" ht="14.25" customHeight="1" x14ac:dyDescent="0.25">
      <c r="B628" s="95"/>
      <c r="AA628" s="95"/>
    </row>
    <row r="629" spans="2:27" ht="14.25" customHeight="1" x14ac:dyDescent="0.25">
      <c r="B629" s="95"/>
      <c r="AA629" s="95"/>
    </row>
    <row r="630" spans="2:27" ht="14.25" customHeight="1" x14ac:dyDescent="0.25">
      <c r="B630" s="95"/>
      <c r="AA630" s="95"/>
    </row>
    <row r="631" spans="2:27" ht="14.25" customHeight="1" x14ac:dyDescent="0.25">
      <c r="B631" s="95"/>
      <c r="AA631" s="95"/>
    </row>
    <row r="632" spans="2:27" ht="14.25" customHeight="1" x14ac:dyDescent="0.25">
      <c r="B632" s="95"/>
      <c r="AA632" s="95"/>
    </row>
    <row r="633" spans="2:27" ht="14.25" customHeight="1" x14ac:dyDescent="0.25">
      <c r="B633" s="95"/>
      <c r="AA633" s="95"/>
    </row>
    <row r="634" spans="2:27" ht="14.25" customHeight="1" x14ac:dyDescent="0.25">
      <c r="B634" s="95"/>
      <c r="AA634" s="95"/>
    </row>
    <row r="635" spans="2:27" ht="14.25" customHeight="1" x14ac:dyDescent="0.25">
      <c r="B635" s="95"/>
      <c r="AA635" s="95"/>
    </row>
    <row r="636" spans="2:27" ht="14.25" customHeight="1" x14ac:dyDescent="0.25">
      <c r="B636" s="95"/>
      <c r="AA636" s="95"/>
    </row>
    <row r="637" spans="2:27" ht="14.25" customHeight="1" x14ac:dyDescent="0.25">
      <c r="B637" s="95"/>
      <c r="AA637" s="95"/>
    </row>
    <row r="638" spans="2:27" ht="14.25" customHeight="1" x14ac:dyDescent="0.25">
      <c r="B638" s="95"/>
      <c r="AA638" s="95"/>
    </row>
    <row r="639" spans="2:27" ht="14.25" customHeight="1" x14ac:dyDescent="0.25">
      <c r="B639" s="95"/>
      <c r="AA639" s="95"/>
    </row>
    <row r="640" spans="2:27" ht="14.25" customHeight="1" x14ac:dyDescent="0.25">
      <c r="B640" s="95"/>
      <c r="AA640" s="95"/>
    </row>
    <row r="641" spans="2:27" ht="14.25" customHeight="1" x14ac:dyDescent="0.25">
      <c r="B641" s="95"/>
      <c r="AA641" s="95"/>
    </row>
    <row r="642" spans="2:27" ht="14.25" customHeight="1" x14ac:dyDescent="0.25">
      <c r="B642" s="95"/>
      <c r="AA642" s="95"/>
    </row>
    <row r="643" spans="2:27" ht="14.25" customHeight="1" x14ac:dyDescent="0.25">
      <c r="B643" s="95"/>
      <c r="AA643" s="95"/>
    </row>
    <row r="644" spans="2:27" ht="14.25" customHeight="1" x14ac:dyDescent="0.25">
      <c r="B644" s="95"/>
      <c r="AA644" s="95"/>
    </row>
    <row r="645" spans="2:27" ht="14.25" customHeight="1" x14ac:dyDescent="0.25">
      <c r="B645" s="95"/>
      <c r="AA645" s="95"/>
    </row>
    <row r="646" spans="2:27" ht="14.25" customHeight="1" x14ac:dyDescent="0.25">
      <c r="B646" s="95"/>
      <c r="AA646" s="95"/>
    </row>
    <row r="647" spans="2:27" ht="14.25" customHeight="1" x14ac:dyDescent="0.25">
      <c r="B647" s="95"/>
      <c r="AA647" s="95"/>
    </row>
    <row r="648" spans="2:27" ht="14.25" customHeight="1" x14ac:dyDescent="0.25">
      <c r="B648" s="95"/>
      <c r="AA648" s="95"/>
    </row>
    <row r="649" spans="2:27" ht="14.25" customHeight="1" x14ac:dyDescent="0.25">
      <c r="B649" s="95"/>
      <c r="AA649" s="95"/>
    </row>
    <row r="650" spans="2:27" ht="14.25" customHeight="1" x14ac:dyDescent="0.25">
      <c r="B650" s="95"/>
      <c r="AA650" s="95"/>
    </row>
    <row r="651" spans="2:27" ht="14.25" customHeight="1" x14ac:dyDescent="0.25">
      <c r="B651" s="95"/>
      <c r="AA651" s="95"/>
    </row>
    <row r="652" spans="2:27" ht="14.25" customHeight="1" x14ac:dyDescent="0.25">
      <c r="B652" s="95"/>
      <c r="AA652" s="95"/>
    </row>
    <row r="653" spans="2:27" ht="14.25" customHeight="1" x14ac:dyDescent="0.25">
      <c r="B653" s="95"/>
      <c r="AA653" s="95"/>
    </row>
    <row r="654" spans="2:27" ht="14.25" customHeight="1" x14ac:dyDescent="0.25">
      <c r="B654" s="95"/>
      <c r="AA654" s="95"/>
    </row>
    <row r="655" spans="2:27" ht="14.25" customHeight="1" x14ac:dyDescent="0.25">
      <c r="B655" s="95"/>
      <c r="AA655" s="95"/>
    </row>
    <row r="656" spans="2:27" ht="14.25" customHeight="1" x14ac:dyDescent="0.25">
      <c r="B656" s="95"/>
      <c r="AA656" s="95"/>
    </row>
    <row r="657" spans="2:27" ht="14.25" customHeight="1" x14ac:dyDescent="0.25">
      <c r="B657" s="95"/>
      <c r="AA657" s="95"/>
    </row>
    <row r="658" spans="2:27" ht="14.25" customHeight="1" x14ac:dyDescent="0.25">
      <c r="B658" s="95"/>
      <c r="AA658" s="95"/>
    </row>
    <row r="659" spans="2:27" ht="14.25" customHeight="1" x14ac:dyDescent="0.25">
      <c r="B659" s="95"/>
      <c r="AA659" s="95"/>
    </row>
    <row r="660" spans="2:27" ht="14.25" customHeight="1" x14ac:dyDescent="0.25">
      <c r="B660" s="95"/>
      <c r="AA660" s="95"/>
    </row>
    <row r="661" spans="2:27" ht="14.25" customHeight="1" x14ac:dyDescent="0.25">
      <c r="B661" s="95"/>
      <c r="AA661" s="95"/>
    </row>
    <row r="662" spans="2:27" ht="14.25" customHeight="1" x14ac:dyDescent="0.25">
      <c r="B662" s="95"/>
      <c r="AA662" s="95"/>
    </row>
    <row r="663" spans="2:27" ht="14.25" customHeight="1" x14ac:dyDescent="0.25">
      <c r="B663" s="95"/>
      <c r="AA663" s="95"/>
    </row>
    <row r="664" spans="2:27" ht="14.25" customHeight="1" x14ac:dyDescent="0.25">
      <c r="B664" s="95"/>
      <c r="AA664" s="95"/>
    </row>
    <row r="665" spans="2:27" ht="14.25" customHeight="1" x14ac:dyDescent="0.25">
      <c r="B665" s="95"/>
      <c r="AA665" s="95"/>
    </row>
    <row r="666" spans="2:27" ht="14.25" customHeight="1" x14ac:dyDescent="0.25">
      <c r="B666" s="95"/>
      <c r="AA666" s="95"/>
    </row>
    <row r="667" spans="2:27" ht="14.25" customHeight="1" x14ac:dyDescent="0.25">
      <c r="B667" s="95"/>
      <c r="AA667" s="95"/>
    </row>
    <row r="668" spans="2:27" ht="14.25" customHeight="1" x14ac:dyDescent="0.25">
      <c r="B668" s="95"/>
      <c r="AA668" s="95"/>
    </row>
    <row r="669" spans="2:27" ht="14.25" customHeight="1" x14ac:dyDescent="0.25">
      <c r="B669" s="95"/>
      <c r="AA669" s="95"/>
    </row>
    <row r="670" spans="2:27" ht="14.25" customHeight="1" x14ac:dyDescent="0.25">
      <c r="B670" s="95"/>
      <c r="AA670" s="95"/>
    </row>
    <row r="671" spans="2:27" ht="14.25" customHeight="1" x14ac:dyDescent="0.25">
      <c r="B671" s="95"/>
      <c r="AA671" s="95"/>
    </row>
    <row r="672" spans="2:27" ht="14.25" customHeight="1" x14ac:dyDescent="0.25">
      <c r="B672" s="95"/>
      <c r="AA672" s="95"/>
    </row>
    <row r="673" spans="2:27" ht="14.25" customHeight="1" x14ac:dyDescent="0.25">
      <c r="B673" s="95"/>
      <c r="AA673" s="95"/>
    </row>
    <row r="674" spans="2:27" ht="14.25" customHeight="1" x14ac:dyDescent="0.25">
      <c r="B674" s="95"/>
      <c r="AA674" s="95"/>
    </row>
    <row r="675" spans="2:27" ht="14.25" customHeight="1" x14ac:dyDescent="0.25">
      <c r="B675" s="95"/>
      <c r="AA675" s="95"/>
    </row>
    <row r="676" spans="2:27" ht="14.25" customHeight="1" x14ac:dyDescent="0.25">
      <c r="B676" s="95"/>
      <c r="AA676" s="95"/>
    </row>
    <row r="677" spans="2:27" ht="14.25" customHeight="1" x14ac:dyDescent="0.25">
      <c r="B677" s="95"/>
      <c r="AA677" s="95"/>
    </row>
    <row r="678" spans="2:27" ht="14.25" customHeight="1" x14ac:dyDescent="0.25">
      <c r="B678" s="95"/>
      <c r="AA678" s="95"/>
    </row>
    <row r="679" spans="2:27" ht="14.25" customHeight="1" x14ac:dyDescent="0.25">
      <c r="B679" s="95"/>
      <c r="AA679" s="95"/>
    </row>
    <row r="680" spans="2:27" ht="14.25" customHeight="1" x14ac:dyDescent="0.25">
      <c r="B680" s="95"/>
      <c r="AA680" s="95"/>
    </row>
    <row r="681" spans="2:27" ht="14.25" customHeight="1" x14ac:dyDescent="0.25">
      <c r="B681" s="95"/>
      <c r="AA681" s="95"/>
    </row>
    <row r="682" spans="2:27" ht="14.25" customHeight="1" x14ac:dyDescent="0.25">
      <c r="B682" s="95"/>
      <c r="AA682" s="95"/>
    </row>
    <row r="683" spans="2:27" ht="14.25" customHeight="1" x14ac:dyDescent="0.25">
      <c r="B683" s="95"/>
      <c r="AA683" s="95"/>
    </row>
    <row r="684" spans="2:27" ht="14.25" customHeight="1" x14ac:dyDescent="0.25">
      <c r="B684" s="95"/>
      <c r="AA684" s="95"/>
    </row>
    <row r="685" spans="2:27" ht="14.25" customHeight="1" x14ac:dyDescent="0.25">
      <c r="B685" s="95"/>
      <c r="AA685" s="95"/>
    </row>
    <row r="686" spans="2:27" ht="14.25" customHeight="1" x14ac:dyDescent="0.25">
      <c r="B686" s="95"/>
      <c r="AA686" s="95"/>
    </row>
    <row r="687" spans="2:27" ht="14.25" customHeight="1" x14ac:dyDescent="0.25">
      <c r="B687" s="95"/>
      <c r="AA687" s="95"/>
    </row>
    <row r="688" spans="2:27" ht="14.25" customHeight="1" x14ac:dyDescent="0.25">
      <c r="B688" s="95"/>
      <c r="AA688" s="95"/>
    </row>
    <row r="689" spans="2:27" ht="14.25" customHeight="1" x14ac:dyDescent="0.25">
      <c r="B689" s="95"/>
      <c r="AA689" s="95"/>
    </row>
    <row r="690" spans="2:27" ht="14.25" customHeight="1" x14ac:dyDescent="0.25">
      <c r="B690" s="95"/>
      <c r="AA690" s="95"/>
    </row>
    <row r="691" spans="2:27" ht="14.25" customHeight="1" x14ac:dyDescent="0.25">
      <c r="B691" s="95"/>
      <c r="AA691" s="95"/>
    </row>
    <row r="692" spans="2:27" ht="14.25" customHeight="1" x14ac:dyDescent="0.25">
      <c r="B692" s="95"/>
      <c r="AA692" s="95"/>
    </row>
    <row r="693" spans="2:27" ht="14.25" customHeight="1" x14ac:dyDescent="0.25">
      <c r="B693" s="95"/>
      <c r="AA693" s="95"/>
    </row>
    <row r="694" spans="2:27" ht="14.25" customHeight="1" x14ac:dyDescent="0.25">
      <c r="B694" s="95"/>
      <c r="AA694" s="95"/>
    </row>
    <row r="695" spans="2:27" ht="14.25" customHeight="1" x14ac:dyDescent="0.25">
      <c r="B695" s="95"/>
      <c r="AA695" s="95"/>
    </row>
    <row r="696" spans="2:27" ht="14.25" customHeight="1" x14ac:dyDescent="0.25">
      <c r="B696" s="95"/>
      <c r="AA696" s="95"/>
    </row>
    <row r="697" spans="2:27" ht="14.25" customHeight="1" x14ac:dyDescent="0.25">
      <c r="B697" s="95"/>
      <c r="AA697" s="95"/>
    </row>
    <row r="698" spans="2:27" ht="14.25" customHeight="1" x14ac:dyDescent="0.25">
      <c r="B698" s="95"/>
      <c r="AA698" s="95"/>
    </row>
    <row r="699" spans="2:27" ht="14.25" customHeight="1" x14ac:dyDescent="0.25">
      <c r="B699" s="95"/>
      <c r="AA699" s="95"/>
    </row>
    <row r="700" spans="2:27" ht="14.25" customHeight="1" x14ac:dyDescent="0.25">
      <c r="B700" s="95"/>
      <c r="AA700" s="95"/>
    </row>
    <row r="701" spans="2:27" ht="14.25" customHeight="1" x14ac:dyDescent="0.25">
      <c r="B701" s="95"/>
      <c r="AA701" s="95"/>
    </row>
    <row r="702" spans="2:27" ht="14.25" customHeight="1" x14ac:dyDescent="0.25">
      <c r="B702" s="95"/>
      <c r="AA702" s="95"/>
    </row>
    <row r="703" spans="2:27" ht="14.25" customHeight="1" x14ac:dyDescent="0.25">
      <c r="B703" s="95"/>
      <c r="AA703" s="95"/>
    </row>
    <row r="704" spans="2:27" ht="14.25" customHeight="1" x14ac:dyDescent="0.25">
      <c r="B704" s="95"/>
      <c r="AA704" s="95"/>
    </row>
    <row r="705" spans="2:27" ht="14.25" customHeight="1" x14ac:dyDescent="0.25">
      <c r="B705" s="95"/>
      <c r="AA705" s="95"/>
    </row>
    <row r="706" spans="2:27" ht="14.25" customHeight="1" x14ac:dyDescent="0.25">
      <c r="B706" s="95"/>
      <c r="AA706" s="95"/>
    </row>
    <row r="707" spans="2:27" ht="14.25" customHeight="1" x14ac:dyDescent="0.25">
      <c r="B707" s="95"/>
      <c r="AA707" s="95"/>
    </row>
    <row r="708" spans="2:27" ht="14.25" customHeight="1" x14ac:dyDescent="0.25">
      <c r="B708" s="95"/>
      <c r="AA708" s="95"/>
    </row>
    <row r="709" spans="2:27" ht="14.25" customHeight="1" x14ac:dyDescent="0.25">
      <c r="B709" s="95"/>
      <c r="AA709" s="95"/>
    </row>
    <row r="710" spans="2:27" ht="14.25" customHeight="1" x14ac:dyDescent="0.25">
      <c r="B710" s="95"/>
      <c r="AA710" s="95"/>
    </row>
    <row r="711" spans="2:27" ht="14.25" customHeight="1" x14ac:dyDescent="0.25">
      <c r="B711" s="95"/>
      <c r="AA711" s="95"/>
    </row>
    <row r="712" spans="2:27" ht="14.25" customHeight="1" x14ac:dyDescent="0.25">
      <c r="B712" s="95"/>
      <c r="AA712" s="95"/>
    </row>
    <row r="713" spans="2:27" ht="14.25" customHeight="1" x14ac:dyDescent="0.25">
      <c r="B713" s="95"/>
      <c r="AA713" s="95"/>
    </row>
    <row r="714" spans="2:27" ht="14.25" customHeight="1" x14ac:dyDescent="0.25">
      <c r="B714" s="95"/>
      <c r="AA714" s="95"/>
    </row>
    <row r="715" spans="2:27" ht="14.25" customHeight="1" x14ac:dyDescent="0.25">
      <c r="B715" s="95"/>
      <c r="AA715" s="95"/>
    </row>
    <row r="716" spans="2:27" ht="14.25" customHeight="1" x14ac:dyDescent="0.25">
      <c r="B716" s="95"/>
      <c r="AA716" s="95"/>
    </row>
    <row r="717" spans="2:27" ht="14.25" customHeight="1" x14ac:dyDescent="0.25">
      <c r="B717" s="95"/>
      <c r="AA717" s="95"/>
    </row>
    <row r="718" spans="2:27" ht="14.25" customHeight="1" x14ac:dyDescent="0.25">
      <c r="B718" s="95"/>
      <c r="AA718" s="95"/>
    </row>
    <row r="719" spans="2:27" ht="14.25" customHeight="1" x14ac:dyDescent="0.25">
      <c r="B719" s="95"/>
      <c r="AA719" s="95"/>
    </row>
    <row r="720" spans="2:27" ht="14.25" customHeight="1" x14ac:dyDescent="0.25">
      <c r="B720" s="95"/>
      <c r="AA720" s="95"/>
    </row>
    <row r="721" spans="2:27" ht="14.25" customHeight="1" x14ac:dyDescent="0.25">
      <c r="B721" s="95"/>
      <c r="AA721" s="95"/>
    </row>
    <row r="722" spans="2:27" ht="14.25" customHeight="1" x14ac:dyDescent="0.25">
      <c r="B722" s="95"/>
      <c r="AA722" s="95"/>
    </row>
    <row r="723" spans="2:27" ht="14.25" customHeight="1" x14ac:dyDescent="0.25">
      <c r="B723" s="95"/>
      <c r="AA723" s="95"/>
    </row>
    <row r="724" spans="2:27" ht="14.25" customHeight="1" x14ac:dyDescent="0.25">
      <c r="B724" s="95"/>
      <c r="AA724" s="95"/>
    </row>
    <row r="725" spans="2:27" ht="14.25" customHeight="1" x14ac:dyDescent="0.25">
      <c r="B725" s="95"/>
      <c r="AA725" s="95"/>
    </row>
    <row r="726" spans="2:27" ht="14.25" customHeight="1" x14ac:dyDescent="0.25">
      <c r="B726" s="95"/>
      <c r="AA726" s="95"/>
    </row>
    <row r="727" spans="2:27" ht="14.25" customHeight="1" x14ac:dyDescent="0.25">
      <c r="B727" s="95"/>
      <c r="AA727" s="95"/>
    </row>
    <row r="728" spans="2:27" ht="14.25" customHeight="1" x14ac:dyDescent="0.25">
      <c r="B728" s="95"/>
      <c r="AA728" s="95"/>
    </row>
    <row r="729" spans="2:27" ht="14.25" customHeight="1" x14ac:dyDescent="0.25">
      <c r="B729" s="95"/>
      <c r="AA729" s="95"/>
    </row>
    <row r="730" spans="2:27" ht="14.25" customHeight="1" x14ac:dyDescent="0.25">
      <c r="B730" s="95"/>
      <c r="AA730" s="95"/>
    </row>
    <row r="731" spans="2:27" ht="14.25" customHeight="1" x14ac:dyDescent="0.25">
      <c r="B731" s="95"/>
      <c r="AA731" s="95"/>
    </row>
    <row r="732" spans="2:27" ht="14.25" customHeight="1" x14ac:dyDescent="0.25">
      <c r="B732" s="95"/>
      <c r="AA732" s="95"/>
    </row>
    <row r="733" spans="2:27" ht="14.25" customHeight="1" x14ac:dyDescent="0.25">
      <c r="B733" s="95"/>
      <c r="AA733" s="95"/>
    </row>
    <row r="734" spans="2:27" ht="14.25" customHeight="1" x14ac:dyDescent="0.25">
      <c r="B734" s="95"/>
      <c r="AA734" s="95"/>
    </row>
    <row r="735" spans="2:27" ht="14.25" customHeight="1" x14ac:dyDescent="0.25">
      <c r="B735" s="95"/>
      <c r="AA735" s="95"/>
    </row>
    <row r="736" spans="2:27" ht="14.25" customHeight="1" x14ac:dyDescent="0.25">
      <c r="B736" s="95"/>
      <c r="AA736" s="95"/>
    </row>
    <row r="737" spans="2:27" ht="14.25" customHeight="1" x14ac:dyDescent="0.25">
      <c r="B737" s="95"/>
      <c r="AA737" s="95"/>
    </row>
    <row r="738" spans="2:27" ht="14.25" customHeight="1" x14ac:dyDescent="0.25">
      <c r="B738" s="95"/>
      <c r="AA738" s="95"/>
    </row>
    <row r="739" spans="2:27" ht="14.25" customHeight="1" x14ac:dyDescent="0.25">
      <c r="B739" s="95"/>
      <c r="AA739" s="95"/>
    </row>
    <row r="740" spans="2:27" ht="14.25" customHeight="1" x14ac:dyDescent="0.25">
      <c r="B740" s="95"/>
      <c r="AA740" s="95"/>
    </row>
    <row r="741" spans="2:27" ht="14.25" customHeight="1" x14ac:dyDescent="0.25">
      <c r="B741" s="95"/>
      <c r="AA741" s="95"/>
    </row>
    <row r="742" spans="2:27" ht="14.25" customHeight="1" x14ac:dyDescent="0.25">
      <c r="B742" s="95"/>
      <c r="AA742" s="95"/>
    </row>
    <row r="743" spans="2:27" ht="14.25" customHeight="1" x14ac:dyDescent="0.25">
      <c r="B743" s="95"/>
      <c r="AA743" s="95"/>
    </row>
    <row r="744" spans="2:27" ht="14.25" customHeight="1" x14ac:dyDescent="0.25">
      <c r="B744" s="95"/>
      <c r="AA744" s="95"/>
    </row>
    <row r="745" spans="2:27" ht="14.25" customHeight="1" x14ac:dyDescent="0.25">
      <c r="B745" s="95"/>
      <c r="AA745" s="95"/>
    </row>
    <row r="746" spans="2:27" ht="14.25" customHeight="1" x14ac:dyDescent="0.25">
      <c r="B746" s="95"/>
      <c r="AA746" s="95"/>
    </row>
    <row r="747" spans="2:27" ht="14.25" customHeight="1" x14ac:dyDescent="0.25">
      <c r="B747" s="95"/>
      <c r="AA747" s="95"/>
    </row>
    <row r="748" spans="2:27" ht="14.25" customHeight="1" x14ac:dyDescent="0.25">
      <c r="B748" s="95"/>
      <c r="AA748" s="95"/>
    </row>
    <row r="749" spans="2:27" ht="14.25" customHeight="1" x14ac:dyDescent="0.25">
      <c r="B749" s="95"/>
      <c r="AA749" s="95"/>
    </row>
    <row r="750" spans="2:27" ht="14.25" customHeight="1" x14ac:dyDescent="0.25">
      <c r="B750" s="95"/>
      <c r="AA750" s="95"/>
    </row>
    <row r="751" spans="2:27" ht="14.25" customHeight="1" x14ac:dyDescent="0.25">
      <c r="B751" s="95"/>
      <c r="AA751" s="95"/>
    </row>
    <row r="752" spans="2:27" ht="14.25" customHeight="1" x14ac:dyDescent="0.25">
      <c r="B752" s="95"/>
      <c r="AA752" s="95"/>
    </row>
    <row r="753" spans="2:27" ht="14.25" customHeight="1" x14ac:dyDescent="0.25">
      <c r="B753" s="95"/>
      <c r="AA753" s="95"/>
    </row>
    <row r="754" spans="2:27" ht="14.25" customHeight="1" x14ac:dyDescent="0.25">
      <c r="B754" s="95"/>
      <c r="AA754" s="95"/>
    </row>
    <row r="755" spans="2:27" ht="14.25" customHeight="1" x14ac:dyDescent="0.25">
      <c r="B755" s="95"/>
      <c r="AA755" s="95"/>
    </row>
    <row r="756" spans="2:27" ht="14.25" customHeight="1" x14ac:dyDescent="0.25">
      <c r="B756" s="95"/>
      <c r="AA756" s="95"/>
    </row>
    <row r="757" spans="2:27" ht="14.25" customHeight="1" x14ac:dyDescent="0.25">
      <c r="B757" s="95"/>
      <c r="AA757" s="95"/>
    </row>
    <row r="758" spans="2:27" ht="14.25" customHeight="1" x14ac:dyDescent="0.25">
      <c r="B758" s="95"/>
      <c r="AA758" s="95"/>
    </row>
    <row r="759" spans="2:27" ht="14.25" customHeight="1" x14ac:dyDescent="0.25">
      <c r="B759" s="95"/>
      <c r="AA759" s="95"/>
    </row>
    <row r="760" spans="2:27" ht="14.25" customHeight="1" x14ac:dyDescent="0.25">
      <c r="B760" s="95"/>
      <c r="AA760" s="95"/>
    </row>
    <row r="761" spans="2:27" ht="14.25" customHeight="1" x14ac:dyDescent="0.25">
      <c r="B761" s="95"/>
      <c r="AA761" s="95"/>
    </row>
    <row r="762" spans="2:27" ht="14.25" customHeight="1" x14ac:dyDescent="0.25">
      <c r="B762" s="95"/>
      <c r="AA762" s="95"/>
    </row>
    <row r="763" spans="2:27" ht="14.25" customHeight="1" x14ac:dyDescent="0.25">
      <c r="B763" s="95"/>
      <c r="AA763" s="95"/>
    </row>
    <row r="764" spans="2:27" ht="14.25" customHeight="1" x14ac:dyDescent="0.25">
      <c r="B764" s="95"/>
      <c r="AA764" s="95"/>
    </row>
    <row r="765" spans="2:27" ht="14.25" customHeight="1" x14ac:dyDescent="0.25">
      <c r="B765" s="95"/>
      <c r="AA765" s="95"/>
    </row>
    <row r="766" spans="2:27" ht="14.25" customHeight="1" x14ac:dyDescent="0.25">
      <c r="B766" s="95"/>
      <c r="AA766" s="95"/>
    </row>
    <row r="767" spans="2:27" ht="14.25" customHeight="1" x14ac:dyDescent="0.25">
      <c r="B767" s="95"/>
      <c r="AA767" s="95"/>
    </row>
    <row r="768" spans="2:27" ht="14.25" customHeight="1" x14ac:dyDescent="0.25">
      <c r="B768" s="95"/>
      <c r="AA768" s="95"/>
    </row>
    <row r="769" spans="2:27" ht="14.25" customHeight="1" x14ac:dyDescent="0.25">
      <c r="B769" s="95"/>
      <c r="AA769" s="95"/>
    </row>
    <row r="770" spans="2:27" ht="14.25" customHeight="1" x14ac:dyDescent="0.25">
      <c r="B770" s="95"/>
      <c r="AA770" s="95"/>
    </row>
    <row r="771" spans="2:27" ht="14.25" customHeight="1" x14ac:dyDescent="0.25">
      <c r="B771" s="95"/>
      <c r="AA771" s="95"/>
    </row>
    <row r="772" spans="2:27" ht="14.25" customHeight="1" x14ac:dyDescent="0.25">
      <c r="B772" s="95"/>
      <c r="AA772" s="95"/>
    </row>
    <row r="773" spans="2:27" ht="14.25" customHeight="1" x14ac:dyDescent="0.25">
      <c r="B773" s="95"/>
      <c r="AA773" s="95"/>
    </row>
    <row r="774" spans="2:27" ht="14.25" customHeight="1" x14ac:dyDescent="0.25">
      <c r="B774" s="95"/>
      <c r="AA774" s="95"/>
    </row>
    <row r="775" spans="2:27" ht="14.25" customHeight="1" x14ac:dyDescent="0.25">
      <c r="B775" s="95"/>
      <c r="AA775" s="95"/>
    </row>
    <row r="776" spans="2:27" ht="14.25" customHeight="1" x14ac:dyDescent="0.25">
      <c r="B776" s="95"/>
      <c r="AA776" s="95"/>
    </row>
    <row r="777" spans="2:27" ht="14.25" customHeight="1" x14ac:dyDescent="0.25">
      <c r="B777" s="95"/>
      <c r="AA777" s="95"/>
    </row>
    <row r="778" spans="2:27" ht="14.25" customHeight="1" x14ac:dyDescent="0.25">
      <c r="B778" s="95"/>
      <c r="AA778" s="95"/>
    </row>
    <row r="779" spans="2:27" ht="14.25" customHeight="1" x14ac:dyDescent="0.25">
      <c r="B779" s="95"/>
      <c r="AA779" s="95"/>
    </row>
    <row r="780" spans="2:27" ht="14.25" customHeight="1" x14ac:dyDescent="0.25">
      <c r="B780" s="95"/>
      <c r="AA780" s="95"/>
    </row>
    <row r="781" spans="2:27" ht="14.25" customHeight="1" x14ac:dyDescent="0.25">
      <c r="B781" s="95"/>
      <c r="AA781" s="95"/>
    </row>
    <row r="782" spans="2:27" ht="14.25" customHeight="1" x14ac:dyDescent="0.25">
      <c r="B782" s="95"/>
      <c r="AA782" s="95"/>
    </row>
    <row r="783" spans="2:27" ht="14.25" customHeight="1" x14ac:dyDescent="0.25">
      <c r="B783" s="95"/>
      <c r="AA783" s="95"/>
    </row>
    <row r="784" spans="2:27" ht="14.25" customHeight="1" x14ac:dyDescent="0.25">
      <c r="B784" s="95"/>
      <c r="AA784" s="95"/>
    </row>
    <row r="785" spans="2:27" ht="14.25" customHeight="1" x14ac:dyDescent="0.25">
      <c r="B785" s="95"/>
      <c r="AA785" s="95"/>
    </row>
    <row r="786" spans="2:27" ht="14.25" customHeight="1" x14ac:dyDescent="0.25">
      <c r="B786" s="95"/>
      <c r="AA786" s="95"/>
    </row>
    <row r="787" spans="2:27" ht="14.25" customHeight="1" x14ac:dyDescent="0.25">
      <c r="B787" s="95"/>
      <c r="AA787" s="95"/>
    </row>
    <row r="788" spans="2:27" ht="14.25" customHeight="1" x14ac:dyDescent="0.25">
      <c r="B788" s="95"/>
      <c r="AA788" s="95"/>
    </row>
    <row r="789" spans="2:27" ht="14.25" customHeight="1" x14ac:dyDescent="0.25">
      <c r="B789" s="95"/>
      <c r="AA789" s="95"/>
    </row>
    <row r="790" spans="2:27" ht="14.25" customHeight="1" x14ac:dyDescent="0.25">
      <c r="B790" s="95"/>
      <c r="AA790" s="95"/>
    </row>
    <row r="791" spans="2:27" ht="14.25" customHeight="1" x14ac:dyDescent="0.25">
      <c r="B791" s="95"/>
      <c r="AA791" s="95"/>
    </row>
    <row r="792" spans="2:27" ht="14.25" customHeight="1" x14ac:dyDescent="0.25">
      <c r="B792" s="95"/>
      <c r="AA792" s="95"/>
    </row>
    <row r="793" spans="2:27" ht="14.25" customHeight="1" x14ac:dyDescent="0.25">
      <c r="B793" s="95"/>
      <c r="AA793" s="95"/>
    </row>
    <row r="794" spans="2:27" ht="14.25" customHeight="1" x14ac:dyDescent="0.25">
      <c r="B794" s="95"/>
      <c r="AA794" s="95"/>
    </row>
    <row r="795" spans="2:27" ht="14.25" customHeight="1" x14ac:dyDescent="0.25">
      <c r="B795" s="95"/>
      <c r="AA795" s="95"/>
    </row>
    <row r="796" spans="2:27" ht="14.25" customHeight="1" x14ac:dyDescent="0.25">
      <c r="B796" s="95"/>
      <c r="AA796" s="95"/>
    </row>
    <row r="797" spans="2:27" ht="14.25" customHeight="1" x14ac:dyDescent="0.25">
      <c r="B797" s="95"/>
      <c r="AA797" s="95"/>
    </row>
    <row r="798" spans="2:27" ht="14.25" customHeight="1" x14ac:dyDescent="0.25">
      <c r="B798" s="95"/>
      <c r="AA798" s="95"/>
    </row>
    <row r="799" spans="2:27" ht="14.25" customHeight="1" x14ac:dyDescent="0.25">
      <c r="B799" s="95"/>
      <c r="AA799" s="95"/>
    </row>
    <row r="800" spans="2:27" ht="14.25" customHeight="1" x14ac:dyDescent="0.25">
      <c r="B800" s="95"/>
      <c r="AA800" s="95"/>
    </row>
    <row r="801" spans="2:27" ht="14.25" customHeight="1" x14ac:dyDescent="0.25">
      <c r="B801" s="95"/>
      <c r="AA801" s="95"/>
    </row>
    <row r="802" spans="2:27" ht="14.25" customHeight="1" x14ac:dyDescent="0.25">
      <c r="B802" s="95"/>
      <c r="AA802" s="95"/>
    </row>
    <row r="803" spans="2:27" ht="14.25" customHeight="1" x14ac:dyDescent="0.25">
      <c r="B803" s="95"/>
      <c r="AA803" s="95"/>
    </row>
    <row r="804" spans="2:27" ht="14.25" customHeight="1" x14ac:dyDescent="0.25">
      <c r="B804" s="95"/>
      <c r="AA804" s="95"/>
    </row>
    <row r="805" spans="2:27" ht="14.25" customHeight="1" x14ac:dyDescent="0.25">
      <c r="B805" s="95"/>
      <c r="AA805" s="95"/>
    </row>
    <row r="806" spans="2:27" ht="14.25" customHeight="1" x14ac:dyDescent="0.25">
      <c r="B806" s="95"/>
      <c r="AA806" s="95"/>
    </row>
    <row r="807" spans="2:27" ht="14.25" customHeight="1" x14ac:dyDescent="0.25">
      <c r="B807" s="95"/>
      <c r="AA807" s="95"/>
    </row>
    <row r="808" spans="2:27" ht="14.25" customHeight="1" x14ac:dyDescent="0.25">
      <c r="B808" s="95"/>
      <c r="AA808" s="95"/>
    </row>
    <row r="809" spans="2:27" ht="14.25" customHeight="1" x14ac:dyDescent="0.25">
      <c r="B809" s="95"/>
      <c r="AA809" s="95"/>
    </row>
    <row r="810" spans="2:27" ht="14.25" customHeight="1" x14ac:dyDescent="0.25">
      <c r="B810" s="95"/>
      <c r="AA810" s="95"/>
    </row>
    <row r="811" spans="2:27" ht="14.25" customHeight="1" x14ac:dyDescent="0.25">
      <c r="B811" s="95"/>
      <c r="AA811" s="95"/>
    </row>
    <row r="812" spans="2:27" ht="14.25" customHeight="1" x14ac:dyDescent="0.25">
      <c r="B812" s="95"/>
      <c r="AA812" s="95"/>
    </row>
    <row r="813" spans="2:27" ht="14.25" customHeight="1" x14ac:dyDescent="0.25">
      <c r="B813" s="95"/>
      <c r="AA813" s="95"/>
    </row>
    <row r="814" spans="2:27" ht="14.25" customHeight="1" x14ac:dyDescent="0.25">
      <c r="B814" s="95"/>
      <c r="AA814" s="95"/>
    </row>
    <row r="815" spans="2:27" ht="14.25" customHeight="1" x14ac:dyDescent="0.25">
      <c r="B815" s="95"/>
      <c r="AA815" s="95"/>
    </row>
    <row r="816" spans="2:27" ht="14.25" customHeight="1" x14ac:dyDescent="0.25">
      <c r="B816" s="95"/>
      <c r="AA816" s="95"/>
    </row>
    <row r="817" spans="2:27" ht="14.25" customHeight="1" x14ac:dyDescent="0.25">
      <c r="B817" s="95"/>
      <c r="AA817" s="95"/>
    </row>
    <row r="818" spans="2:27" ht="14.25" customHeight="1" x14ac:dyDescent="0.25">
      <c r="B818" s="95"/>
      <c r="AA818" s="95"/>
    </row>
    <row r="819" spans="2:27" ht="14.25" customHeight="1" x14ac:dyDescent="0.25">
      <c r="B819" s="95"/>
      <c r="AA819" s="95"/>
    </row>
    <row r="820" spans="2:27" ht="14.25" customHeight="1" x14ac:dyDescent="0.25">
      <c r="B820" s="95"/>
      <c r="AA820" s="95"/>
    </row>
    <row r="821" spans="2:27" ht="14.25" customHeight="1" x14ac:dyDescent="0.25">
      <c r="B821" s="95"/>
      <c r="AA821" s="95"/>
    </row>
    <row r="822" spans="2:27" ht="14.25" customHeight="1" x14ac:dyDescent="0.25">
      <c r="B822" s="95"/>
      <c r="AA822" s="95"/>
    </row>
    <row r="823" spans="2:27" ht="14.25" customHeight="1" x14ac:dyDescent="0.25">
      <c r="B823" s="95"/>
      <c r="AA823" s="95"/>
    </row>
    <row r="824" spans="2:27" ht="14.25" customHeight="1" x14ac:dyDescent="0.25">
      <c r="B824" s="95"/>
      <c r="AA824" s="95"/>
    </row>
    <row r="825" spans="2:27" ht="14.25" customHeight="1" x14ac:dyDescent="0.25">
      <c r="B825" s="95"/>
      <c r="AA825" s="95"/>
    </row>
    <row r="826" spans="2:27" ht="14.25" customHeight="1" x14ac:dyDescent="0.25">
      <c r="B826" s="95"/>
      <c r="AA826" s="95"/>
    </row>
    <row r="827" spans="2:27" ht="14.25" customHeight="1" x14ac:dyDescent="0.25">
      <c r="B827" s="95"/>
      <c r="AA827" s="95"/>
    </row>
    <row r="828" spans="2:27" ht="14.25" customHeight="1" x14ac:dyDescent="0.25">
      <c r="B828" s="95"/>
      <c r="AA828" s="95"/>
    </row>
    <row r="829" spans="2:27" ht="14.25" customHeight="1" x14ac:dyDescent="0.25">
      <c r="B829" s="95"/>
      <c r="AA829" s="95"/>
    </row>
    <row r="830" spans="2:27" ht="14.25" customHeight="1" x14ac:dyDescent="0.25">
      <c r="B830" s="95"/>
      <c r="AA830" s="95"/>
    </row>
    <row r="831" spans="2:27" ht="14.25" customHeight="1" x14ac:dyDescent="0.25">
      <c r="B831" s="95"/>
      <c r="AA831" s="95"/>
    </row>
    <row r="832" spans="2:27" ht="14.25" customHeight="1" x14ac:dyDescent="0.25">
      <c r="B832" s="95"/>
      <c r="AA832" s="95"/>
    </row>
    <row r="833" spans="2:27" ht="14.25" customHeight="1" x14ac:dyDescent="0.25">
      <c r="B833" s="95"/>
      <c r="AA833" s="95"/>
    </row>
    <row r="834" spans="2:27" ht="14.25" customHeight="1" x14ac:dyDescent="0.25">
      <c r="B834" s="95"/>
      <c r="AA834" s="95"/>
    </row>
    <row r="835" spans="2:27" ht="14.25" customHeight="1" x14ac:dyDescent="0.25">
      <c r="B835" s="95"/>
      <c r="AA835" s="95"/>
    </row>
    <row r="836" spans="2:27" ht="14.25" customHeight="1" x14ac:dyDescent="0.25">
      <c r="B836" s="95"/>
      <c r="AA836" s="95"/>
    </row>
    <row r="837" spans="2:27" ht="14.25" customHeight="1" x14ac:dyDescent="0.25">
      <c r="B837" s="95"/>
      <c r="AA837" s="95"/>
    </row>
    <row r="838" spans="2:27" ht="14.25" customHeight="1" x14ac:dyDescent="0.25">
      <c r="B838" s="95"/>
      <c r="AA838" s="95"/>
    </row>
    <row r="839" spans="2:27" ht="14.25" customHeight="1" x14ac:dyDescent="0.25">
      <c r="B839" s="95"/>
      <c r="AA839" s="95"/>
    </row>
    <row r="840" spans="2:27" ht="14.25" customHeight="1" x14ac:dyDescent="0.25">
      <c r="B840" s="95"/>
      <c r="AA840" s="95"/>
    </row>
    <row r="841" spans="2:27" ht="14.25" customHeight="1" x14ac:dyDescent="0.25">
      <c r="B841" s="95"/>
      <c r="AA841" s="95"/>
    </row>
    <row r="842" spans="2:27" ht="14.25" customHeight="1" x14ac:dyDescent="0.25">
      <c r="B842" s="95"/>
      <c r="AA842" s="95"/>
    </row>
    <row r="843" spans="2:27" ht="14.25" customHeight="1" x14ac:dyDescent="0.25">
      <c r="B843" s="95"/>
      <c r="AA843" s="95"/>
    </row>
    <row r="844" spans="2:27" ht="14.25" customHeight="1" x14ac:dyDescent="0.25">
      <c r="B844" s="95"/>
      <c r="AA844" s="95"/>
    </row>
    <row r="845" spans="2:27" ht="14.25" customHeight="1" x14ac:dyDescent="0.25">
      <c r="B845" s="95"/>
      <c r="AA845" s="95"/>
    </row>
    <row r="846" spans="2:27" ht="14.25" customHeight="1" x14ac:dyDescent="0.25">
      <c r="B846" s="95"/>
      <c r="AA846" s="95"/>
    </row>
    <row r="847" spans="2:27" ht="14.25" customHeight="1" x14ac:dyDescent="0.25">
      <c r="B847" s="95"/>
      <c r="AA847" s="95"/>
    </row>
    <row r="848" spans="2:27" ht="14.25" customHeight="1" x14ac:dyDescent="0.25">
      <c r="B848" s="95"/>
      <c r="AA848" s="95"/>
    </row>
    <row r="849" spans="2:27" ht="14.25" customHeight="1" x14ac:dyDescent="0.25">
      <c r="B849" s="95"/>
      <c r="AA849" s="95"/>
    </row>
    <row r="850" spans="2:27" ht="14.25" customHeight="1" x14ac:dyDescent="0.25">
      <c r="B850" s="95"/>
      <c r="AA850" s="95"/>
    </row>
    <row r="851" spans="2:27" ht="14.25" customHeight="1" x14ac:dyDescent="0.25">
      <c r="B851" s="95"/>
      <c r="AA851" s="95"/>
    </row>
    <row r="852" spans="2:27" ht="14.25" customHeight="1" x14ac:dyDescent="0.25">
      <c r="B852" s="95"/>
      <c r="AA852" s="95"/>
    </row>
    <row r="853" spans="2:27" ht="14.25" customHeight="1" x14ac:dyDescent="0.25">
      <c r="B853" s="95"/>
      <c r="AA853" s="95"/>
    </row>
    <row r="854" spans="2:27" ht="14.25" customHeight="1" x14ac:dyDescent="0.25">
      <c r="B854" s="95"/>
      <c r="AA854" s="95"/>
    </row>
    <row r="855" spans="2:27" ht="14.25" customHeight="1" x14ac:dyDescent="0.25">
      <c r="B855" s="95"/>
      <c r="AA855" s="95"/>
    </row>
    <row r="856" spans="2:27" ht="14.25" customHeight="1" x14ac:dyDescent="0.25">
      <c r="B856" s="95"/>
      <c r="AA856" s="95"/>
    </row>
    <row r="857" spans="2:27" ht="14.25" customHeight="1" x14ac:dyDescent="0.25">
      <c r="B857" s="95"/>
      <c r="AA857" s="95"/>
    </row>
    <row r="858" spans="2:27" ht="14.25" customHeight="1" x14ac:dyDescent="0.25">
      <c r="B858" s="95"/>
      <c r="AA858" s="95"/>
    </row>
    <row r="859" spans="2:27" ht="14.25" customHeight="1" x14ac:dyDescent="0.25">
      <c r="B859" s="95"/>
      <c r="AA859" s="95"/>
    </row>
    <row r="860" spans="2:27" ht="14.25" customHeight="1" x14ac:dyDescent="0.25">
      <c r="B860" s="95"/>
      <c r="AA860" s="95"/>
    </row>
    <row r="861" spans="2:27" ht="14.25" customHeight="1" x14ac:dyDescent="0.25">
      <c r="B861" s="95"/>
      <c r="AA861" s="95"/>
    </row>
    <row r="862" spans="2:27" ht="14.25" customHeight="1" x14ac:dyDescent="0.25">
      <c r="B862" s="95"/>
      <c r="AA862" s="95"/>
    </row>
    <row r="863" spans="2:27" ht="14.25" customHeight="1" x14ac:dyDescent="0.25">
      <c r="B863" s="95"/>
      <c r="AA863" s="95"/>
    </row>
    <row r="864" spans="2:27" ht="14.25" customHeight="1" x14ac:dyDescent="0.25">
      <c r="B864" s="95"/>
      <c r="AA864" s="95"/>
    </row>
    <row r="865" spans="2:27" ht="14.25" customHeight="1" x14ac:dyDescent="0.25">
      <c r="B865" s="95"/>
      <c r="AA865" s="95"/>
    </row>
    <row r="866" spans="2:27" ht="14.25" customHeight="1" x14ac:dyDescent="0.25">
      <c r="B866" s="95"/>
      <c r="AA866" s="95"/>
    </row>
    <row r="867" spans="2:27" ht="14.25" customHeight="1" x14ac:dyDescent="0.25">
      <c r="B867" s="95"/>
      <c r="AA867" s="95"/>
    </row>
    <row r="868" spans="2:27" ht="14.25" customHeight="1" x14ac:dyDescent="0.25">
      <c r="B868" s="95"/>
      <c r="AA868" s="95"/>
    </row>
    <row r="869" spans="2:27" ht="14.25" customHeight="1" x14ac:dyDescent="0.25">
      <c r="B869" s="95"/>
      <c r="AA869" s="95"/>
    </row>
    <row r="870" spans="2:27" ht="14.25" customHeight="1" x14ac:dyDescent="0.25">
      <c r="B870" s="95"/>
      <c r="AA870" s="95"/>
    </row>
    <row r="871" spans="2:27" ht="14.25" customHeight="1" x14ac:dyDescent="0.25">
      <c r="B871" s="95"/>
      <c r="AA871" s="95"/>
    </row>
    <row r="872" spans="2:27" ht="14.25" customHeight="1" x14ac:dyDescent="0.25">
      <c r="B872" s="95"/>
      <c r="AA872" s="95"/>
    </row>
    <row r="873" spans="2:27" ht="14.25" customHeight="1" x14ac:dyDescent="0.25">
      <c r="B873" s="95"/>
      <c r="AA873" s="95"/>
    </row>
    <row r="874" spans="2:27" ht="14.25" customHeight="1" x14ac:dyDescent="0.25">
      <c r="B874" s="95"/>
      <c r="AA874" s="95"/>
    </row>
    <row r="875" spans="2:27" ht="14.25" customHeight="1" x14ac:dyDescent="0.25">
      <c r="B875" s="95"/>
      <c r="AA875" s="95"/>
    </row>
    <row r="876" spans="2:27" ht="14.25" customHeight="1" x14ac:dyDescent="0.25">
      <c r="B876" s="95"/>
      <c r="AA876" s="95"/>
    </row>
    <row r="877" spans="2:27" ht="14.25" customHeight="1" x14ac:dyDescent="0.25">
      <c r="B877" s="95"/>
      <c r="AA877" s="95"/>
    </row>
    <row r="878" spans="2:27" ht="14.25" customHeight="1" x14ac:dyDescent="0.25">
      <c r="B878" s="95"/>
      <c r="AA878" s="95"/>
    </row>
    <row r="879" spans="2:27" ht="14.25" customHeight="1" x14ac:dyDescent="0.25">
      <c r="B879" s="95"/>
      <c r="AA879" s="95"/>
    </row>
    <row r="880" spans="2:27" ht="14.25" customHeight="1" x14ac:dyDescent="0.25">
      <c r="B880" s="95"/>
      <c r="AA880" s="95"/>
    </row>
    <row r="881" spans="2:27" ht="14.25" customHeight="1" x14ac:dyDescent="0.25">
      <c r="B881" s="95"/>
      <c r="AA881" s="95"/>
    </row>
    <row r="882" spans="2:27" ht="14.25" customHeight="1" x14ac:dyDescent="0.25">
      <c r="B882" s="95"/>
      <c r="AA882" s="95"/>
    </row>
    <row r="883" spans="2:27" ht="14.25" customHeight="1" x14ac:dyDescent="0.25">
      <c r="B883" s="95"/>
      <c r="AA883" s="95"/>
    </row>
    <row r="884" spans="2:27" ht="14.25" customHeight="1" x14ac:dyDescent="0.25">
      <c r="B884" s="95"/>
      <c r="AA884" s="95"/>
    </row>
    <row r="885" spans="2:27" ht="14.25" customHeight="1" x14ac:dyDescent="0.25">
      <c r="B885" s="95"/>
      <c r="AA885" s="95"/>
    </row>
    <row r="886" spans="2:27" ht="14.25" customHeight="1" x14ac:dyDescent="0.25">
      <c r="B886" s="95"/>
      <c r="AA886" s="95"/>
    </row>
    <row r="887" spans="2:27" ht="14.25" customHeight="1" x14ac:dyDescent="0.25">
      <c r="B887" s="95"/>
      <c r="AA887" s="95"/>
    </row>
    <row r="888" spans="2:27" ht="14.25" customHeight="1" x14ac:dyDescent="0.25">
      <c r="B888" s="95"/>
      <c r="AA888" s="95"/>
    </row>
    <row r="889" spans="2:27" ht="14.25" customHeight="1" x14ac:dyDescent="0.25">
      <c r="B889" s="95"/>
      <c r="AA889" s="95"/>
    </row>
    <row r="890" spans="2:27" ht="14.25" customHeight="1" x14ac:dyDescent="0.25">
      <c r="B890" s="95"/>
      <c r="AA890" s="95"/>
    </row>
    <row r="891" spans="2:27" ht="14.25" customHeight="1" x14ac:dyDescent="0.25">
      <c r="B891" s="95"/>
      <c r="AA891" s="95"/>
    </row>
    <row r="892" spans="2:27" ht="14.25" customHeight="1" x14ac:dyDescent="0.25">
      <c r="B892" s="95"/>
      <c r="AA892" s="95"/>
    </row>
    <row r="893" spans="2:27" ht="14.25" customHeight="1" x14ac:dyDescent="0.25">
      <c r="B893" s="95"/>
      <c r="AA893" s="95"/>
    </row>
    <row r="894" spans="2:27" ht="14.25" customHeight="1" x14ac:dyDescent="0.25">
      <c r="B894" s="95"/>
      <c r="AA894" s="95"/>
    </row>
    <row r="895" spans="2:27" ht="14.25" customHeight="1" x14ac:dyDescent="0.25">
      <c r="B895" s="95"/>
      <c r="AA895" s="95"/>
    </row>
    <row r="896" spans="2:27" ht="14.25" customHeight="1" x14ac:dyDescent="0.25">
      <c r="B896" s="95"/>
      <c r="AA896" s="95"/>
    </row>
    <row r="897" spans="2:27" ht="14.25" customHeight="1" x14ac:dyDescent="0.25">
      <c r="B897" s="95"/>
      <c r="AA897" s="95"/>
    </row>
    <row r="898" spans="2:27" ht="14.25" customHeight="1" x14ac:dyDescent="0.25">
      <c r="B898" s="95"/>
      <c r="AA898" s="95"/>
    </row>
    <row r="899" spans="2:27" ht="14.25" customHeight="1" x14ac:dyDescent="0.25">
      <c r="B899" s="95"/>
      <c r="AA899" s="95"/>
    </row>
    <row r="900" spans="2:27" ht="14.25" customHeight="1" x14ac:dyDescent="0.25">
      <c r="B900" s="95"/>
      <c r="AA900" s="95"/>
    </row>
    <row r="901" spans="2:27" ht="14.25" customHeight="1" x14ac:dyDescent="0.25">
      <c r="B901" s="95"/>
      <c r="AA901" s="95"/>
    </row>
    <row r="902" spans="2:27" ht="14.25" customHeight="1" x14ac:dyDescent="0.25">
      <c r="B902" s="95"/>
      <c r="AA902" s="95"/>
    </row>
    <row r="903" spans="2:27" ht="14.25" customHeight="1" x14ac:dyDescent="0.25">
      <c r="B903" s="95"/>
      <c r="AA903" s="95"/>
    </row>
    <row r="904" spans="2:27" ht="14.25" customHeight="1" x14ac:dyDescent="0.25">
      <c r="B904" s="95"/>
      <c r="AA904" s="95"/>
    </row>
    <row r="905" spans="2:27" ht="14.25" customHeight="1" x14ac:dyDescent="0.25">
      <c r="B905" s="95"/>
      <c r="AA905" s="95"/>
    </row>
    <row r="906" spans="2:27" ht="14.25" customHeight="1" x14ac:dyDescent="0.25">
      <c r="B906" s="95"/>
      <c r="AA906" s="95"/>
    </row>
    <row r="907" spans="2:27" ht="14.25" customHeight="1" x14ac:dyDescent="0.25">
      <c r="B907" s="95"/>
      <c r="AA907" s="95"/>
    </row>
    <row r="908" spans="2:27" ht="14.25" customHeight="1" x14ac:dyDescent="0.25">
      <c r="B908" s="95"/>
      <c r="AA908" s="95"/>
    </row>
    <row r="909" spans="2:27" ht="14.25" customHeight="1" x14ac:dyDescent="0.25">
      <c r="B909" s="95"/>
      <c r="AA909" s="95"/>
    </row>
    <row r="910" spans="2:27" ht="14.25" customHeight="1" x14ac:dyDescent="0.25">
      <c r="B910" s="95"/>
      <c r="AA910" s="95"/>
    </row>
    <row r="911" spans="2:27" ht="14.25" customHeight="1" x14ac:dyDescent="0.25">
      <c r="B911" s="95"/>
      <c r="AA911" s="95"/>
    </row>
    <row r="912" spans="2:27" ht="14.25" customHeight="1" x14ac:dyDescent="0.25">
      <c r="B912" s="95"/>
      <c r="AA912" s="95"/>
    </row>
    <row r="913" spans="2:27" ht="14.25" customHeight="1" x14ac:dyDescent="0.25">
      <c r="B913" s="95"/>
      <c r="AA913" s="95"/>
    </row>
    <row r="914" spans="2:27" ht="14.25" customHeight="1" x14ac:dyDescent="0.25">
      <c r="B914" s="95"/>
      <c r="AA914" s="95"/>
    </row>
    <row r="915" spans="2:27" ht="14.25" customHeight="1" x14ac:dyDescent="0.25">
      <c r="B915" s="95"/>
      <c r="AA915" s="95"/>
    </row>
    <row r="916" spans="2:27" ht="14.25" customHeight="1" x14ac:dyDescent="0.25">
      <c r="B916" s="95"/>
      <c r="AA916" s="95"/>
    </row>
    <row r="917" spans="2:27" ht="14.25" customHeight="1" x14ac:dyDescent="0.25">
      <c r="B917" s="95"/>
      <c r="AA917" s="95"/>
    </row>
    <row r="918" spans="2:27" ht="14.25" customHeight="1" x14ac:dyDescent="0.25">
      <c r="B918" s="95"/>
      <c r="AA918" s="95"/>
    </row>
    <row r="919" spans="2:27" ht="14.25" customHeight="1" x14ac:dyDescent="0.25">
      <c r="B919" s="95"/>
      <c r="AA919" s="95"/>
    </row>
    <row r="920" spans="2:27" ht="14.25" customHeight="1" x14ac:dyDescent="0.25">
      <c r="B920" s="95"/>
      <c r="AA920" s="95"/>
    </row>
    <row r="921" spans="2:27" ht="14.25" customHeight="1" x14ac:dyDescent="0.25">
      <c r="B921" s="95"/>
      <c r="AA921" s="95"/>
    </row>
    <row r="922" spans="2:27" ht="14.25" customHeight="1" x14ac:dyDescent="0.25">
      <c r="B922" s="95"/>
      <c r="AA922" s="95"/>
    </row>
    <row r="923" spans="2:27" ht="14.25" customHeight="1" x14ac:dyDescent="0.25">
      <c r="B923" s="95"/>
      <c r="AA923" s="95"/>
    </row>
    <row r="924" spans="2:27" ht="14.25" customHeight="1" x14ac:dyDescent="0.25">
      <c r="B924" s="95"/>
      <c r="AA924" s="95"/>
    </row>
    <row r="925" spans="2:27" ht="14.25" customHeight="1" x14ac:dyDescent="0.25">
      <c r="B925" s="95"/>
      <c r="AA925" s="95"/>
    </row>
    <row r="926" spans="2:27" ht="14.25" customHeight="1" x14ac:dyDescent="0.25">
      <c r="B926" s="95"/>
      <c r="AA926" s="95"/>
    </row>
    <row r="927" spans="2:27" ht="14.25" customHeight="1" x14ac:dyDescent="0.25">
      <c r="B927" s="95"/>
      <c r="AA927" s="95"/>
    </row>
    <row r="928" spans="2:27" ht="14.25" customHeight="1" x14ac:dyDescent="0.25">
      <c r="B928" s="95"/>
      <c r="AA928" s="95"/>
    </row>
    <row r="929" spans="2:27" ht="14.25" customHeight="1" x14ac:dyDescent="0.25">
      <c r="B929" s="95"/>
      <c r="AA929" s="95"/>
    </row>
    <row r="930" spans="2:27" ht="14.25" customHeight="1" x14ac:dyDescent="0.25">
      <c r="B930" s="95"/>
      <c r="AA930" s="95"/>
    </row>
    <row r="931" spans="2:27" ht="14.25" customHeight="1" x14ac:dyDescent="0.25">
      <c r="B931" s="95"/>
      <c r="AA931" s="95"/>
    </row>
    <row r="932" spans="2:27" ht="14.25" customHeight="1" x14ac:dyDescent="0.25">
      <c r="B932" s="95"/>
      <c r="AA932" s="95"/>
    </row>
    <row r="933" spans="2:27" ht="14.25" customHeight="1" x14ac:dyDescent="0.25">
      <c r="B933" s="95"/>
      <c r="AA933" s="95"/>
    </row>
    <row r="934" spans="2:27" ht="14.25" customHeight="1" x14ac:dyDescent="0.25">
      <c r="B934" s="95"/>
      <c r="AA934" s="95"/>
    </row>
    <row r="935" spans="2:27" ht="14.25" customHeight="1" x14ac:dyDescent="0.25">
      <c r="B935" s="95"/>
      <c r="AA935" s="95"/>
    </row>
    <row r="936" spans="2:27" ht="14.25" customHeight="1" x14ac:dyDescent="0.25">
      <c r="B936" s="95"/>
      <c r="AA936" s="95"/>
    </row>
    <row r="937" spans="2:27" ht="14.25" customHeight="1" x14ac:dyDescent="0.25">
      <c r="B937" s="95"/>
      <c r="AA937" s="95"/>
    </row>
    <row r="938" spans="2:27" ht="14.25" customHeight="1" x14ac:dyDescent="0.25">
      <c r="B938" s="95"/>
      <c r="AA938" s="95"/>
    </row>
    <row r="939" spans="2:27" ht="14.25" customHeight="1" x14ac:dyDescent="0.25">
      <c r="B939" s="95"/>
      <c r="AA939" s="95"/>
    </row>
    <row r="940" spans="2:27" ht="14.25" customHeight="1" x14ac:dyDescent="0.25">
      <c r="B940" s="95"/>
      <c r="AA940" s="95"/>
    </row>
    <row r="941" spans="2:27" ht="14.25" customHeight="1" x14ac:dyDescent="0.25">
      <c r="B941" s="95"/>
      <c r="AA941" s="95"/>
    </row>
    <row r="942" spans="2:27" ht="14.25" customHeight="1" x14ac:dyDescent="0.25">
      <c r="B942" s="95"/>
      <c r="AA942" s="95"/>
    </row>
    <row r="943" spans="2:27" ht="14.25" customHeight="1" x14ac:dyDescent="0.25">
      <c r="B943" s="95"/>
      <c r="AA943" s="95"/>
    </row>
    <row r="944" spans="2:27" ht="14.25" customHeight="1" x14ac:dyDescent="0.25">
      <c r="B944" s="95"/>
      <c r="AA944" s="95"/>
    </row>
    <row r="945" spans="2:27" ht="14.25" customHeight="1" x14ac:dyDescent="0.25">
      <c r="B945" s="95"/>
      <c r="AA945" s="95"/>
    </row>
    <row r="946" spans="2:27" ht="14.25" customHeight="1" x14ac:dyDescent="0.25">
      <c r="B946" s="95"/>
      <c r="AA946" s="95"/>
    </row>
    <row r="947" spans="2:27" ht="14.25" customHeight="1" x14ac:dyDescent="0.25">
      <c r="B947" s="95"/>
      <c r="AA947" s="95"/>
    </row>
    <row r="948" spans="2:27" ht="14.25" customHeight="1" x14ac:dyDescent="0.25">
      <c r="B948" s="95"/>
      <c r="AA948" s="95"/>
    </row>
    <row r="949" spans="2:27" ht="14.25" customHeight="1" x14ac:dyDescent="0.25">
      <c r="B949" s="95"/>
      <c r="AA949" s="95"/>
    </row>
    <row r="950" spans="2:27" ht="14.25" customHeight="1" x14ac:dyDescent="0.25">
      <c r="B950" s="95"/>
      <c r="AA950" s="95"/>
    </row>
    <row r="951" spans="2:27" ht="14.25" customHeight="1" x14ac:dyDescent="0.25">
      <c r="B951" s="95"/>
      <c r="AA951" s="95"/>
    </row>
    <row r="952" spans="2:27" ht="14.25" customHeight="1" x14ac:dyDescent="0.25">
      <c r="B952" s="95"/>
      <c r="AA952" s="95"/>
    </row>
    <row r="953" spans="2:27" ht="14.25" customHeight="1" x14ac:dyDescent="0.25">
      <c r="B953" s="95"/>
      <c r="AA953" s="95"/>
    </row>
    <row r="954" spans="2:27" ht="14.25" customHeight="1" x14ac:dyDescent="0.25">
      <c r="B954" s="95"/>
      <c r="AA954" s="95"/>
    </row>
    <row r="955" spans="2:27" ht="14.25" customHeight="1" x14ac:dyDescent="0.25">
      <c r="B955" s="95"/>
      <c r="AA955" s="95"/>
    </row>
    <row r="956" spans="2:27" ht="14.25" customHeight="1" x14ac:dyDescent="0.25">
      <c r="B956" s="95"/>
      <c r="AA956" s="95"/>
    </row>
    <row r="957" spans="2:27" ht="14.25" customHeight="1" x14ac:dyDescent="0.25">
      <c r="B957" s="95"/>
      <c r="AA957" s="95"/>
    </row>
    <row r="958" spans="2:27" ht="14.25" customHeight="1" x14ac:dyDescent="0.25">
      <c r="B958" s="95"/>
      <c r="AA958" s="95"/>
    </row>
    <row r="959" spans="2:27" ht="14.25" customHeight="1" x14ac:dyDescent="0.25">
      <c r="B959" s="95"/>
      <c r="AA959" s="95"/>
    </row>
    <row r="960" spans="2:27" ht="14.25" customHeight="1" x14ac:dyDescent="0.25">
      <c r="B960" s="95"/>
      <c r="AA960" s="95"/>
    </row>
    <row r="961" spans="2:27" ht="14.25" customHeight="1" x14ac:dyDescent="0.25">
      <c r="B961" s="95"/>
      <c r="AA961" s="95"/>
    </row>
    <row r="962" spans="2:27" ht="14.25" customHeight="1" x14ac:dyDescent="0.25">
      <c r="B962" s="95"/>
      <c r="AA962" s="95"/>
    </row>
    <row r="963" spans="2:27" ht="14.25" customHeight="1" x14ac:dyDescent="0.25">
      <c r="B963" s="95"/>
      <c r="AA963" s="95"/>
    </row>
    <row r="964" spans="2:27" ht="14.25" customHeight="1" x14ac:dyDescent="0.25">
      <c r="B964" s="95"/>
      <c r="AA964" s="95"/>
    </row>
    <row r="965" spans="2:27" ht="14.25" customHeight="1" x14ac:dyDescent="0.25">
      <c r="B965" s="95"/>
      <c r="AA965" s="95"/>
    </row>
    <row r="966" spans="2:27" ht="14.25" customHeight="1" x14ac:dyDescent="0.25">
      <c r="B966" s="95"/>
      <c r="AA966" s="95"/>
    </row>
    <row r="967" spans="2:27" ht="14.25" customHeight="1" x14ac:dyDescent="0.25">
      <c r="B967" s="95"/>
      <c r="AA967" s="95"/>
    </row>
    <row r="968" spans="2:27" ht="14.25" customHeight="1" x14ac:dyDescent="0.25">
      <c r="B968" s="95"/>
      <c r="AA968" s="95"/>
    </row>
    <row r="969" spans="2:27" ht="14.25" customHeight="1" x14ac:dyDescent="0.25">
      <c r="B969" s="95"/>
      <c r="AA969" s="95"/>
    </row>
    <row r="970" spans="2:27" ht="14.25" customHeight="1" x14ac:dyDescent="0.25">
      <c r="B970" s="95"/>
      <c r="AA970" s="95"/>
    </row>
    <row r="971" spans="2:27" ht="14.25" customHeight="1" x14ac:dyDescent="0.25">
      <c r="B971" s="95"/>
      <c r="AA971" s="95"/>
    </row>
    <row r="972" spans="2:27" ht="14.25" customHeight="1" x14ac:dyDescent="0.25">
      <c r="B972" s="95"/>
      <c r="AA972" s="95"/>
    </row>
    <row r="973" spans="2:27" ht="14.25" customHeight="1" x14ac:dyDescent="0.25">
      <c r="B973" s="95"/>
      <c r="AA973" s="95"/>
    </row>
    <row r="974" spans="2:27" ht="14.25" customHeight="1" x14ac:dyDescent="0.25">
      <c r="B974" s="95"/>
      <c r="AA974" s="95"/>
    </row>
    <row r="975" spans="2:27" ht="14.25" customHeight="1" x14ac:dyDescent="0.25">
      <c r="B975" s="95"/>
      <c r="AA975" s="95"/>
    </row>
    <row r="976" spans="2:27" ht="14.25" customHeight="1" x14ac:dyDescent="0.25">
      <c r="B976" s="95"/>
      <c r="AA976" s="95"/>
    </row>
    <row r="977" spans="2:27" ht="14.25" customHeight="1" x14ac:dyDescent="0.25">
      <c r="B977" s="95"/>
      <c r="AA977" s="95"/>
    </row>
    <row r="978" spans="2:27" ht="14.25" customHeight="1" x14ac:dyDescent="0.25">
      <c r="B978" s="95"/>
      <c r="AA978" s="95"/>
    </row>
    <row r="979" spans="2:27" ht="14.25" customHeight="1" x14ac:dyDescent="0.25">
      <c r="B979" s="95"/>
      <c r="AA979" s="95"/>
    </row>
    <row r="980" spans="2:27" ht="14.25" customHeight="1" x14ac:dyDescent="0.25">
      <c r="B980" s="95"/>
      <c r="AA980" s="95"/>
    </row>
    <row r="981" spans="2:27" ht="14.25" customHeight="1" x14ac:dyDescent="0.25">
      <c r="B981" s="95"/>
      <c r="AA981" s="95"/>
    </row>
    <row r="982" spans="2:27" ht="14.25" customHeight="1" x14ac:dyDescent="0.25">
      <c r="B982" s="95"/>
      <c r="AA982" s="95"/>
    </row>
    <row r="983" spans="2:27" ht="14.25" customHeight="1" x14ac:dyDescent="0.25">
      <c r="B983" s="95"/>
      <c r="AA983" s="95"/>
    </row>
    <row r="984" spans="2:27" ht="14.25" customHeight="1" x14ac:dyDescent="0.25">
      <c r="B984" s="95"/>
      <c r="AA984" s="95"/>
    </row>
    <row r="985" spans="2:27" ht="14.25" customHeight="1" x14ac:dyDescent="0.25">
      <c r="B985" s="95"/>
      <c r="AA985" s="95"/>
    </row>
    <row r="986" spans="2:27" ht="14.25" customHeight="1" x14ac:dyDescent="0.25">
      <c r="B986" s="95"/>
      <c r="AA986" s="95"/>
    </row>
    <row r="987" spans="2:27" ht="14.25" customHeight="1" x14ac:dyDescent="0.25">
      <c r="B987" s="95"/>
      <c r="AA987" s="95"/>
    </row>
    <row r="988" spans="2:27" ht="14.25" customHeight="1" x14ac:dyDescent="0.25">
      <c r="B988" s="95"/>
      <c r="AA988" s="95"/>
    </row>
    <row r="989" spans="2:27" ht="14.25" customHeight="1" x14ac:dyDescent="0.25">
      <c r="B989" s="95"/>
      <c r="AA989" s="95"/>
    </row>
    <row r="990" spans="2:27" ht="14.25" customHeight="1" x14ac:dyDescent="0.25">
      <c r="B990" s="95"/>
      <c r="AA990" s="95"/>
    </row>
    <row r="991" spans="2:27" ht="14.25" customHeight="1" x14ac:dyDescent="0.25">
      <c r="B991" s="95"/>
      <c r="AA991" s="95"/>
    </row>
    <row r="992" spans="2:27" ht="14.25" customHeight="1" x14ac:dyDescent="0.25">
      <c r="B992" s="95"/>
      <c r="AA992" s="95"/>
    </row>
    <row r="993" spans="2:27" ht="14.25" customHeight="1" x14ac:dyDescent="0.25">
      <c r="B993" s="95"/>
      <c r="AA993" s="95"/>
    </row>
    <row r="994" spans="2:27" ht="14.25" customHeight="1" x14ac:dyDescent="0.25">
      <c r="B994" s="95"/>
      <c r="AA994" s="95"/>
    </row>
    <row r="995" spans="2:27" ht="14.25" customHeight="1" x14ac:dyDescent="0.25">
      <c r="B995" s="95"/>
      <c r="AA995" s="95"/>
    </row>
    <row r="996" spans="2:27" ht="14.25" customHeight="1" x14ac:dyDescent="0.25">
      <c r="B996" s="95"/>
      <c r="AA996" s="95"/>
    </row>
    <row r="997" spans="2:27" ht="14.25" customHeight="1" x14ac:dyDescent="0.25">
      <c r="B997" s="95"/>
      <c r="AA997" s="95"/>
    </row>
    <row r="998" spans="2:27" ht="14.25" customHeight="1" x14ac:dyDescent="0.25">
      <c r="B998" s="95"/>
      <c r="AA998" s="95"/>
    </row>
    <row r="999" spans="2:27" ht="14.25" customHeight="1" x14ac:dyDescent="0.25">
      <c r="B999" s="95"/>
      <c r="AA999" s="95"/>
    </row>
    <row r="1000" spans="2:27" ht="14.25" customHeight="1" x14ac:dyDescent="0.25">
      <c r="B1000" s="95"/>
      <c r="AA1000" s="95"/>
    </row>
  </sheetData>
  <mergeCells count="160">
    <mergeCell ref="AA27:AG27"/>
    <mergeCell ref="AG33:AG38"/>
    <mergeCell ref="F33:F38"/>
    <mergeCell ref="G33:G38"/>
    <mergeCell ref="H33:H38"/>
    <mergeCell ref="I33:I38"/>
    <mergeCell ref="J33:J38"/>
    <mergeCell ref="K33:K38"/>
    <mergeCell ref="L33:L38"/>
    <mergeCell ref="M33:M38"/>
    <mergeCell ref="N33:N38"/>
    <mergeCell ref="O33:O38"/>
    <mergeCell ref="P33:P38"/>
    <mergeCell ref="Q33:Q38"/>
    <mergeCell ref="R33:R38"/>
    <mergeCell ref="S33:S38"/>
    <mergeCell ref="T33:T38"/>
    <mergeCell ref="U33:U38"/>
    <mergeCell ref="V33:V38"/>
    <mergeCell ref="W33:W38"/>
    <mergeCell ref="AA33:AA38"/>
    <mergeCell ref="AB33:AB38"/>
    <mergeCell ref="AC33:AC38"/>
    <mergeCell ref="AD33:AD38"/>
    <mergeCell ref="AA18:AG18"/>
    <mergeCell ref="AA19:AG19"/>
    <mergeCell ref="AA20:AG20"/>
    <mergeCell ref="AA21:AG21"/>
    <mergeCell ref="AA22:AG22"/>
    <mergeCell ref="AA23:AG23"/>
    <mergeCell ref="AA24:AG24"/>
    <mergeCell ref="AA25:AG25"/>
    <mergeCell ref="AA26:AG26"/>
    <mergeCell ref="AA9:AG9"/>
    <mergeCell ref="AA10:AG10"/>
    <mergeCell ref="AA11:AG11"/>
    <mergeCell ref="AA12:AG12"/>
    <mergeCell ref="AA13:AG13"/>
    <mergeCell ref="AA14:AG14"/>
    <mergeCell ref="AA15:AG15"/>
    <mergeCell ref="AA16:AG16"/>
    <mergeCell ref="AA17:AG17"/>
    <mergeCell ref="BO3:BO8"/>
    <mergeCell ref="BP3:BP8"/>
    <mergeCell ref="BQ3:BQ8"/>
    <mergeCell ref="BR3:BR8"/>
    <mergeCell ref="BS3:BS8"/>
    <mergeCell ref="V3:V8"/>
    <mergeCell ref="W3:W8"/>
    <mergeCell ref="X3:X8"/>
    <mergeCell ref="Y3:Y8"/>
    <mergeCell ref="AJ3:AJ8"/>
    <mergeCell ref="AK3:AK8"/>
    <mergeCell ref="AL3:AL8"/>
    <mergeCell ref="AM3:AM8"/>
    <mergeCell ref="AN3:AN8"/>
    <mergeCell ref="AO3:AO8"/>
    <mergeCell ref="AP3:AP8"/>
    <mergeCell ref="AQ3:AQ8"/>
    <mergeCell ref="AH3:AH8"/>
    <mergeCell ref="AI3:AI8"/>
    <mergeCell ref="BE3:BE8"/>
    <mergeCell ref="BT3:BT8"/>
    <mergeCell ref="BU3:BU8"/>
    <mergeCell ref="BV3:BV8"/>
    <mergeCell ref="BW3:BW8"/>
    <mergeCell ref="BX3:BX8"/>
    <mergeCell ref="BY3:BY8"/>
    <mergeCell ref="B2:Y2"/>
    <mergeCell ref="AA2:BZ2"/>
    <mergeCell ref="C3:C8"/>
    <mergeCell ref="D3:D8"/>
    <mergeCell ref="E3:E8"/>
    <mergeCell ref="F3:F8"/>
    <mergeCell ref="G3:G8"/>
    <mergeCell ref="BZ3:BZ8"/>
    <mergeCell ref="BF3:BF8"/>
    <mergeCell ref="BG3:BG8"/>
    <mergeCell ref="BH3:BH8"/>
    <mergeCell ref="BI3:BI8"/>
    <mergeCell ref="BJ3:BJ8"/>
    <mergeCell ref="BK3:BK8"/>
    <mergeCell ref="BL3:BL8"/>
    <mergeCell ref="BM3:BM8"/>
    <mergeCell ref="BN3:BN8"/>
    <mergeCell ref="AV3:AV8"/>
    <mergeCell ref="AW3:AW8"/>
    <mergeCell ref="AX3:AX8"/>
    <mergeCell ref="AY3:AY8"/>
    <mergeCell ref="AZ3:AZ8"/>
    <mergeCell ref="BA3:BA8"/>
    <mergeCell ref="BB3:BB8"/>
    <mergeCell ref="BC3:BC8"/>
    <mergeCell ref="BD3:BD8"/>
    <mergeCell ref="Q3:Q8"/>
    <mergeCell ref="R3:R8"/>
    <mergeCell ref="S3:S8"/>
    <mergeCell ref="T3:T8"/>
    <mergeCell ref="U3:U8"/>
    <mergeCell ref="AR3:AR8"/>
    <mergeCell ref="AS3:AS8"/>
    <mergeCell ref="AT3:AT8"/>
    <mergeCell ref="AU3:AU8"/>
    <mergeCell ref="H3:H8"/>
    <mergeCell ref="I3:I8"/>
    <mergeCell ref="J3:J8"/>
    <mergeCell ref="K3:K8"/>
    <mergeCell ref="L3:L8"/>
    <mergeCell ref="M3:M8"/>
    <mergeCell ref="N3:N8"/>
    <mergeCell ref="O3:O8"/>
    <mergeCell ref="P3:P8"/>
    <mergeCell ref="BL33:BL38"/>
    <mergeCell ref="BM33:BM38"/>
    <mergeCell ref="BN33:BN38"/>
    <mergeCell ref="BO33:BO38"/>
    <mergeCell ref="BP33:BP38"/>
    <mergeCell ref="BQ33:BQ38"/>
    <mergeCell ref="AA28:AG28"/>
    <mergeCell ref="AA29:AG29"/>
    <mergeCell ref="AA30:AG30"/>
    <mergeCell ref="B32:BR32"/>
    <mergeCell ref="C33:C38"/>
    <mergeCell ref="D33:D38"/>
    <mergeCell ref="E33:E38"/>
    <mergeCell ref="BR33:BR38"/>
    <mergeCell ref="AV33:AV38"/>
    <mergeCell ref="AW33:AW38"/>
    <mergeCell ref="AX33:AX38"/>
    <mergeCell ref="AY33:AY38"/>
    <mergeCell ref="AZ33:AZ38"/>
    <mergeCell ref="BA33:BA38"/>
    <mergeCell ref="BB33:BB38"/>
    <mergeCell ref="BC33:BC38"/>
    <mergeCell ref="BD33:BD38"/>
    <mergeCell ref="BE33:BE38"/>
    <mergeCell ref="AQ33:AQ38"/>
    <mergeCell ref="AR33:AR38"/>
    <mergeCell ref="AS33:AS38"/>
    <mergeCell ref="AT33:AT38"/>
    <mergeCell ref="AU33:AU38"/>
    <mergeCell ref="X33:X38"/>
    <mergeCell ref="Z33:Z38"/>
    <mergeCell ref="BJ33:BJ38"/>
    <mergeCell ref="BK33:BK38"/>
    <mergeCell ref="BF33:BF38"/>
    <mergeCell ref="BG33:BG38"/>
    <mergeCell ref="BH33:BH38"/>
    <mergeCell ref="BI33:BI38"/>
    <mergeCell ref="AE33:AE38"/>
    <mergeCell ref="AF33:AF38"/>
    <mergeCell ref="AH33:AH38"/>
    <mergeCell ref="AI33:AI38"/>
    <mergeCell ref="AJ33:AJ38"/>
    <mergeCell ref="AK33:AK38"/>
    <mergeCell ref="AL33:AL38"/>
    <mergeCell ref="AM33:AM38"/>
    <mergeCell ref="AN33:AN38"/>
    <mergeCell ref="AO33:AO38"/>
    <mergeCell ref="AP33:AP38"/>
  </mergeCells>
  <conditionalFormatting sqref="B9:X30">
    <cfRule type="expression" dxfId="71" priority="23">
      <formula>IF(OR($B9="TBD", $B9=0),TRUE,FALSE)</formula>
    </cfRule>
  </conditionalFormatting>
  <conditionalFormatting sqref="B39:BQ71">
    <cfRule type="expression" dxfId="70" priority="549">
      <formula>IF(OR($B39="TBD", $B39=0), TRUE, FALSE)</formula>
    </cfRule>
  </conditionalFormatting>
  <conditionalFormatting sqref="C3:C30">
    <cfRule type="expression" dxfId="69" priority="1">
      <formula>IF(OR($C$3="TBD", $C$3=0),TRUE,FALSE)</formula>
    </cfRule>
  </conditionalFormatting>
  <conditionalFormatting sqref="C33:M71">
    <cfRule type="expression" dxfId="68" priority="582">
      <formula>IF(OR(C$33="TBD", C$33=0),TRUE,FALSE)</formula>
    </cfRule>
  </conditionalFormatting>
  <conditionalFormatting sqref="D3:D30">
    <cfRule type="expression" dxfId="67" priority="22">
      <formula>IF(OR($D$3="TBD", $D$3=0),TRUE,FALSE)</formula>
    </cfRule>
  </conditionalFormatting>
  <conditionalFormatting sqref="E3:E30">
    <cfRule type="expression" dxfId="66" priority="2">
      <formula>IF(OR($E$3="TBD", $E$3=0),TRUE,FALSE)</formula>
    </cfRule>
  </conditionalFormatting>
  <conditionalFormatting sqref="F3:F30">
    <cfRule type="expression" dxfId="65" priority="3">
      <formula>IF(OR($F$3="TBD", $F$3=""),TRUE,FALSE)</formula>
    </cfRule>
  </conditionalFormatting>
  <conditionalFormatting sqref="G3:G30">
    <cfRule type="expression" dxfId="64" priority="4">
      <formula>IF(OR($G$3="TBD", $G$3=0),TRUE,FALSE)</formula>
    </cfRule>
  </conditionalFormatting>
  <conditionalFormatting sqref="H3:H30">
    <cfRule type="expression" dxfId="63" priority="5">
      <formula>IF(OR($H$3="TBD", $H$3=0),TRUE,FALSE)</formula>
    </cfRule>
  </conditionalFormatting>
  <conditionalFormatting sqref="I3:I30">
    <cfRule type="expression" dxfId="62" priority="6">
      <formula>IF(OR($I$3="TBD", $I$3=0),TRUE,FALSE)</formula>
    </cfRule>
  </conditionalFormatting>
  <conditionalFormatting sqref="J3:J30">
    <cfRule type="expression" dxfId="61" priority="7">
      <formula>IF(OR($J$3="TBD", $J$3=0),TRUE,FALSE)</formula>
    </cfRule>
  </conditionalFormatting>
  <conditionalFormatting sqref="K3:K30">
    <cfRule type="expression" dxfId="60" priority="8">
      <formula>IF(OR($K$3="TBD", $K$3=0),TRUE,FALSE)</formula>
    </cfRule>
  </conditionalFormatting>
  <conditionalFormatting sqref="L3:L30">
    <cfRule type="expression" dxfId="59" priority="9">
      <formula>IF(OR($L$3="TBD", $L$3=0),TRUE,FALSE)</formula>
    </cfRule>
  </conditionalFormatting>
  <conditionalFormatting sqref="M3:M30">
    <cfRule type="expression" dxfId="58" priority="10">
      <formula>IF(OR($M$3="TBD", $M$3=0),TRUE,FALSE)</formula>
    </cfRule>
  </conditionalFormatting>
  <conditionalFormatting sqref="N3:N30">
    <cfRule type="expression" dxfId="57" priority="11">
      <formula>IF(OR($N$3="TBD", $N$3=0),TRUE,FALSE)</formula>
    </cfRule>
  </conditionalFormatting>
  <conditionalFormatting sqref="N33:BQ71">
    <cfRule type="expression" dxfId="56" priority="593">
      <formula>IF(OR(N$33="TBD",N$33=0),TRUE,FALSE)</formula>
    </cfRule>
  </conditionalFormatting>
  <conditionalFormatting sqref="O3:O30">
    <cfRule type="expression" dxfId="55" priority="12">
      <formula>IF(OR($O$3="TBD", $O$3=0),TRUE,FALSE)</formula>
    </cfRule>
  </conditionalFormatting>
  <conditionalFormatting sqref="P3:P30">
    <cfRule type="expression" dxfId="54" priority="13">
      <formula>IF(OR($P$3="TBD", $P$3=0),TRUE,FALSE)</formula>
    </cfRule>
  </conditionalFormatting>
  <conditionalFormatting sqref="Q3:Q30">
    <cfRule type="expression" dxfId="53" priority="14">
      <formula>IF(OR($Q$3="TBD", $Q$3=0),TRUE,FALSE)</formula>
    </cfRule>
  </conditionalFormatting>
  <conditionalFormatting sqref="R3:R30">
    <cfRule type="expression" dxfId="52" priority="15">
      <formula>IF(OR($R$3="TBD",$R$3=0),TRUE,FALSE)</formula>
    </cfRule>
  </conditionalFormatting>
  <conditionalFormatting sqref="S3:S30">
    <cfRule type="expression" dxfId="51" priority="16">
      <formula>IF(OR($S$3="TBD", $S$3=0),TRUE,FALSE)</formula>
    </cfRule>
  </conditionalFormatting>
  <conditionalFormatting sqref="T3:T30">
    <cfRule type="expression" dxfId="50" priority="17">
      <formula>IF(OR($T$3="TBD", $T$3=0),TRUE,FALSE)</formula>
    </cfRule>
  </conditionalFormatting>
  <conditionalFormatting sqref="U3:U30">
    <cfRule type="expression" dxfId="49" priority="18">
      <formula>IF(OR($U$3="TBD", $U$3=0),TRUE,FALSE)</formula>
    </cfRule>
  </conditionalFormatting>
  <conditionalFormatting sqref="V3:V30">
    <cfRule type="expression" dxfId="48" priority="19">
      <formula>IF(OR($V$3="TBD", $V$3=0),TRUE,FALSE)</formula>
    </cfRule>
  </conditionalFormatting>
  <conditionalFormatting sqref="W3:W30">
    <cfRule type="expression" dxfId="47" priority="20">
      <formula>IF(OR($W$3="TBD", $W$3=0),TRUE,FALSE)</formula>
    </cfRule>
  </conditionalFormatting>
  <conditionalFormatting sqref="X3:X30">
    <cfRule type="expression" dxfId="46" priority="21">
      <formula>IF(OR($X$3="TBD", $X$3=0),TRUE,FALSE)</formula>
    </cfRule>
  </conditionalFormatting>
  <conditionalFormatting sqref="Y9:Y30">
    <cfRule type="colorScale" priority="2419">
      <colorScale>
        <cfvo type="min"/>
        <cfvo type="max"/>
        <color rgb="FFFF7128"/>
        <color rgb="FFFFEF9C"/>
      </colorScale>
    </cfRule>
  </conditionalFormatting>
  <conditionalFormatting sqref="AA9:BX19">
    <cfRule type="expression" dxfId="45" priority="527">
      <formula>IF(OR($AA10="TBD", $AA9=0),TRUE,FALSE)</formula>
    </cfRule>
  </conditionalFormatting>
  <conditionalFormatting sqref="AA20:BX30">
    <cfRule type="expression" dxfId="44" priority="538">
      <formula>IF(OR($AA20="TBD", $AA20=0),TRUE,FALSE)</formula>
    </cfRule>
  </conditionalFormatting>
  <conditionalFormatting sqref="AH3:AH30">
    <cfRule type="expression" dxfId="43" priority="484">
      <formula>IF(OR($AH$3="TBD", $AH$3=0),TRUE,FALSE)</formula>
    </cfRule>
  </conditionalFormatting>
  <conditionalFormatting sqref="AI3:AI30">
    <cfRule type="expression" dxfId="42" priority="485">
      <formula>IF(OR($AI$3="TBD", $AI$3=0),TRUE,FALSE)</formula>
    </cfRule>
  </conditionalFormatting>
  <conditionalFormatting sqref="AJ3:AJ30">
    <cfRule type="expression" dxfId="41" priority="486">
      <formula>IF(OR($AJ$3="TBD",$AJ$3=0),TRUE,FALSE)</formula>
    </cfRule>
  </conditionalFormatting>
  <conditionalFormatting sqref="AK3:AK30">
    <cfRule type="expression" dxfId="40" priority="487">
      <formula>IF(OR($AK$3="TBD", $AK$3=0),TRUE,FALSE)</formula>
    </cfRule>
  </conditionalFormatting>
  <conditionalFormatting sqref="AL3:AL30">
    <cfRule type="expression" dxfId="39" priority="488">
      <formula>IF(OR($AL$3="TBD", $AL$3=0),TRUE,FALSE)</formula>
    </cfRule>
  </conditionalFormatting>
  <conditionalFormatting sqref="AM3:AM30">
    <cfRule type="expression" dxfId="38" priority="489">
      <formula>IF(OR($AM$3="TBD",$AM$3=0),TRUE,FALSE)</formula>
    </cfRule>
  </conditionalFormatting>
  <conditionalFormatting sqref="AN3:AN30">
    <cfRule type="expression" dxfId="37" priority="490">
      <formula>IF(OR($AN$3="TBD",$AN$3=0),TRUE,FALSE)</formula>
    </cfRule>
  </conditionalFormatting>
  <conditionalFormatting sqref="AO3:AO30">
    <cfRule type="expression" dxfId="36" priority="491">
      <formula>IF(OR($AO$3="TBD", $AO$3=0),TRUE,FALSE)</formula>
    </cfRule>
  </conditionalFormatting>
  <conditionalFormatting sqref="AP3:AP30">
    <cfRule type="expression" dxfId="35" priority="492">
      <formula>IF(OR($AP$3="TBD", $AP$3=0),TRUE,FALSE)</formula>
    </cfRule>
  </conditionalFormatting>
  <conditionalFormatting sqref="AQ3:AQ30">
    <cfRule type="expression" dxfId="34" priority="493">
      <formula>IF(OR($AQ$3="TBD", $AQ$3=0),TRUE,FALSE)</formula>
    </cfRule>
  </conditionalFormatting>
  <conditionalFormatting sqref="AR3:AR30">
    <cfRule type="expression" dxfId="33" priority="494">
      <formula>IF(OR($AR$3="TBD", $AR$3=0),TRUE,FALSE)</formula>
    </cfRule>
  </conditionalFormatting>
  <conditionalFormatting sqref="AS3:AS30">
    <cfRule type="expression" dxfId="32" priority="495">
      <formula>IF(OR($AS$3="TBD", $AS$3=0),TRUE,FALSE)</formula>
    </cfRule>
  </conditionalFormatting>
  <conditionalFormatting sqref="AT3:AT30">
    <cfRule type="expression" dxfId="31" priority="496">
      <formula>IF(OR($AT$3="TBD", $AT$3=0),TRUE,FALSE)</formula>
    </cfRule>
  </conditionalFormatting>
  <conditionalFormatting sqref="AU3:AU30">
    <cfRule type="expression" dxfId="30" priority="497">
      <formula>IF(OR($AU$3="TBD", $AU$3=0),TRUE,FALSE)</formula>
    </cfRule>
  </conditionalFormatting>
  <conditionalFormatting sqref="AV3:AV30">
    <cfRule type="expression" dxfId="29" priority="498">
      <formula>IF(OR($AV$3="TBD", $AV$3=0),TRUE,FALSE)</formula>
    </cfRule>
  </conditionalFormatting>
  <conditionalFormatting sqref="AW3:AW30">
    <cfRule type="expression" dxfId="28" priority="499">
      <formula>IF(OR($AW$3="TBD", $AW$3=0),TRUE,FALSE)</formula>
    </cfRule>
  </conditionalFormatting>
  <conditionalFormatting sqref="AX3:AX30">
    <cfRule type="expression" dxfId="27" priority="500">
      <formula>IF(OR($AX$3="TBD", $AX$3=0),TRUE,FALSE)</formula>
    </cfRule>
  </conditionalFormatting>
  <conditionalFormatting sqref="AY3:AY30">
    <cfRule type="expression" dxfId="26" priority="501">
      <formula>IF(OR($AY$3="TBD", $AY$3=0),TRUE,FALSE)</formula>
    </cfRule>
  </conditionalFormatting>
  <conditionalFormatting sqref="AZ3:AZ30">
    <cfRule type="expression" dxfId="25" priority="502">
      <formula>IF(OR($AZ$3="TBD", $AZ$3=0),TRUE,FALSE)</formula>
    </cfRule>
  </conditionalFormatting>
  <conditionalFormatting sqref="BA3:BA30">
    <cfRule type="expression" dxfId="24" priority="503">
      <formula>IF(OR($BA$3="TBD", $BA$3=0),TRUE,FALSE)</formula>
    </cfRule>
  </conditionalFormatting>
  <conditionalFormatting sqref="BB3:BB30">
    <cfRule type="expression" dxfId="23" priority="504">
      <formula>IF(OR($BB$3="TBD",$BB$3=0),TRUE,FALSE)</formula>
    </cfRule>
  </conditionalFormatting>
  <conditionalFormatting sqref="BC3:BC30">
    <cfRule type="expression" dxfId="22" priority="505">
      <formula>IF(OR($BC$3="TBD",$BC$3=0),TRUE,FALSE)</formula>
    </cfRule>
  </conditionalFormatting>
  <conditionalFormatting sqref="BD3:BD30">
    <cfRule type="expression" dxfId="21" priority="506">
      <formula>IF(OR($BD$3="TBD", $BD$3=0),TRUE,FALSE)</formula>
    </cfRule>
  </conditionalFormatting>
  <conditionalFormatting sqref="BE3:BE30">
    <cfRule type="expression" dxfId="20" priority="507">
      <formula>IF(OR($BE$3="TBD", $BE$3=0),TRUE,FALSE)</formula>
    </cfRule>
  </conditionalFormatting>
  <conditionalFormatting sqref="BF3:BF30">
    <cfRule type="expression" dxfId="19" priority="508">
      <formula>IF(OR($BF$3="TBD", $BF$3=0),TRUE,FALSE)</formula>
    </cfRule>
  </conditionalFormatting>
  <conditionalFormatting sqref="BG3:BG30">
    <cfRule type="expression" dxfId="18" priority="509">
      <formula>IF(OR($BG$3="TBD", $BG$3=0),TRUE,FALSE)</formula>
    </cfRule>
  </conditionalFormatting>
  <conditionalFormatting sqref="BH3:BH30">
    <cfRule type="expression" dxfId="17" priority="510">
      <formula>IF(OR($BH$3="TBD", $BH$3=0),TRUE,FALSE)</formula>
    </cfRule>
  </conditionalFormatting>
  <conditionalFormatting sqref="BI3:BI30">
    <cfRule type="expression" dxfId="16" priority="511">
      <formula>IF(OR($BI$3="TBD", $BI$3=0),TRUE,FALSE)</formula>
    </cfRule>
  </conditionalFormatting>
  <conditionalFormatting sqref="BJ3:BJ30">
    <cfRule type="expression" dxfId="15" priority="512">
      <formula>IF(OR($BJ$3="TBD",$BJ$3=0),TRUE,FALSE)</formula>
    </cfRule>
  </conditionalFormatting>
  <conditionalFormatting sqref="BK3:BK30">
    <cfRule type="expression" dxfId="14" priority="513">
      <formula>IF(OR($BK$3="TBD", $BK$3=0),TRUE,FALSE)</formula>
    </cfRule>
  </conditionalFormatting>
  <conditionalFormatting sqref="BL3:BL30">
    <cfRule type="expression" dxfId="13" priority="514">
      <formula>IF(OR($BL$3="TBD", $BL$3=0),TRUE,FALSE)</formula>
    </cfRule>
  </conditionalFormatting>
  <conditionalFormatting sqref="BM3:BM30">
    <cfRule type="expression" dxfId="12" priority="515">
      <formula>IF(OR($BM$3="TBD",$BM$3=0),TRUE,FALSE)</formula>
    </cfRule>
  </conditionalFormatting>
  <conditionalFormatting sqref="BN3:BN30">
    <cfRule type="expression" dxfId="11" priority="516">
      <formula>IF(OR($BN$3="TBD", $BN$3=0),TRUE,FALSE)</formula>
    </cfRule>
  </conditionalFormatting>
  <conditionalFormatting sqref="BO3:BO30">
    <cfRule type="expression" dxfId="10" priority="517">
      <formula>IF(OR($BO$3="TBD", $BO$3=0),TRUE,FALSE)</formula>
    </cfRule>
  </conditionalFormatting>
  <conditionalFormatting sqref="BP3:BP30">
    <cfRule type="expression" dxfId="9" priority="518">
      <formula>IF(OR($BP$3="TBD", $BP$3=0),TRUE,FALSE)</formula>
    </cfRule>
  </conditionalFormatting>
  <conditionalFormatting sqref="BQ3:BQ30">
    <cfRule type="expression" dxfId="8" priority="519">
      <formula>IF(OR($BQ$3="TBD", $BQ$3=0),TRUE,FALSE)</formula>
    </cfRule>
  </conditionalFormatting>
  <conditionalFormatting sqref="BR3:BR30">
    <cfRule type="expression" dxfId="7" priority="520">
      <formula>IF(OR($BR$3="TBD", $BR$3=0),TRUE,FALSE)</formula>
    </cfRule>
  </conditionalFormatting>
  <conditionalFormatting sqref="BR39:BR71">
    <cfRule type="colorScale" priority="2421">
      <colorScale>
        <cfvo type="min"/>
        <cfvo type="max"/>
        <color rgb="FFFF7128"/>
        <color rgb="FFFFEF9C"/>
      </colorScale>
    </cfRule>
  </conditionalFormatting>
  <conditionalFormatting sqref="BS3:BS30">
    <cfRule type="expression" dxfId="6" priority="521">
      <formula>IF(OR($BS$3="TBD",$BS$3=0),TRUE,FALSE)</formula>
    </cfRule>
  </conditionalFormatting>
  <conditionalFormatting sqref="BT3:BT30">
    <cfRule type="expression" dxfId="5" priority="522">
      <formula>IF(OR($BT$3="TBD", $BT$3=0),TRUE,FALSE)</formula>
    </cfRule>
  </conditionalFormatting>
  <conditionalFormatting sqref="BU3:BU30">
    <cfRule type="expression" dxfId="4" priority="523">
      <formula>IF(OR($BU$3="TBD",$BU$3=0),TRUE,FALSE)</formula>
    </cfRule>
  </conditionalFormatting>
  <conditionalFormatting sqref="BV3:BV30">
    <cfRule type="expression" dxfId="3" priority="524">
      <formula>IF(OR($BV$3="TBD",$BV$3=0),TRUE,FALSE)</formula>
    </cfRule>
  </conditionalFormatting>
  <conditionalFormatting sqref="BW3:BW30">
    <cfRule type="expression" dxfId="2" priority="525">
      <formula>IF(OR($BW$3="TBD", $BW$3=0),TRUE,FALSE)</formula>
    </cfRule>
  </conditionalFormatting>
  <conditionalFormatting sqref="BX3:BY30">
    <cfRule type="expression" dxfId="1" priority="526">
      <formula>IF(OR($BX$3="TBD", $BX$3=0),TRUE,FALSE)</formula>
    </cfRule>
  </conditionalFormatting>
  <conditionalFormatting sqref="BY9:BY30">
    <cfRule type="expression" dxfId="0" priority="2397">
      <formula>IF(OR($AA10="TBD", $AA9=0),TRUE,FALSE)</formula>
    </cfRule>
  </conditionalFormatting>
  <conditionalFormatting sqref="BZ9:BZ30">
    <cfRule type="colorScale" priority="2420">
      <colorScale>
        <cfvo type="min"/>
        <cfvo type="max"/>
        <color rgb="FFFF7128"/>
        <color rgb="FFFFEF9C"/>
      </colorScale>
    </cfRule>
  </conditionalFormatting>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M28" sqref="M28"/>
    </sheetView>
  </sheetViews>
  <sheetFormatPr defaultColWidth="14.42578125" defaultRowHeight="15" customHeight="1" x14ac:dyDescent="0.25"/>
  <cols>
    <col min="1" max="1" width="3.140625" customWidth="1"/>
    <col min="2" max="2" width="17.5703125" hidden="1" customWidth="1"/>
    <col min="3" max="10" width="8.7109375" hidden="1" customWidth="1"/>
    <col min="11" max="12" width="66.7109375" customWidth="1"/>
    <col min="13" max="13" width="66.5703125" customWidth="1"/>
    <col min="14" max="26" width="8.7109375" customWidth="1"/>
  </cols>
  <sheetData>
    <row r="1" spans="2:10" ht="14.25" customHeight="1" x14ac:dyDescent="0.25">
      <c r="B1" s="95"/>
    </row>
    <row r="2" spans="2:10" ht="14.25" customHeight="1" x14ac:dyDescent="0.25">
      <c r="C2" s="39" t="s">
        <v>128</v>
      </c>
      <c r="D2" s="39" t="s">
        <v>129</v>
      </c>
      <c r="F2" s="39" t="s">
        <v>130</v>
      </c>
      <c r="G2" s="39" t="s">
        <v>131</v>
      </c>
      <c r="H2" s="39" t="s">
        <v>132</v>
      </c>
      <c r="I2" s="39" t="s">
        <v>133</v>
      </c>
      <c r="J2" s="39" t="s">
        <v>134</v>
      </c>
    </row>
    <row r="3" spans="2:10" ht="14.25" customHeight="1" x14ac:dyDescent="0.25">
      <c r="B3" s="39" t="str">
        <f>'Fantastical Mundane |COST'!B39</f>
        <v>Medicine</v>
      </c>
      <c r="C3" s="39">
        <f t="array" ref="C3:C13">TRANSPOSE('Fantastical Mundane |PRODUCT'!C6:M6)</f>
        <v>29</v>
      </c>
      <c r="D3" s="39">
        <f t="array" ref="D3:D35">'Fantastical Mundane |COST'!BR39:BR71</f>
        <v>4</v>
      </c>
      <c r="E3" s="39" t="str">
        <f t="array" ref="E3:E35">'Fantastical Mundane |COST'!B39:B71</f>
        <v>Medicine</v>
      </c>
      <c r="F3" s="39">
        <f>SUM('Fantastical Mundane |COST'!C39:Y39)</f>
        <v>3</v>
      </c>
      <c r="G3" s="39">
        <f>SUM('Fantastical Mundane |COST'!Z39:AU39)</f>
        <v>0</v>
      </c>
      <c r="H3" s="39">
        <f>SUM('Fantastical Mundane |COST'!AV39:BQ39)</f>
        <v>1</v>
      </c>
      <c r="I3" s="39" t="s">
        <v>114</v>
      </c>
      <c r="J3" s="39">
        <f>COUNTIF('Fantastical Mundane |RAW'!C3:M3, "&lt;&gt;TBD")+COUNTIF('Fantastical Mundane |RAW'!C9:M9, "&lt;&gt;TBD")</f>
        <v>15</v>
      </c>
    </row>
    <row r="4" spans="2:10" ht="14.25" customHeight="1" x14ac:dyDescent="0.25">
      <c r="B4" s="39" t="str">
        <f>'Fantastical Mundane |COST'!B40</f>
        <v>Energy Drink</v>
      </c>
      <c r="C4" s="39">
        <v>29</v>
      </c>
      <c r="D4" s="39">
        <v>4</v>
      </c>
      <c r="E4" s="39" t="str">
        <v>Energy Drink</v>
      </c>
      <c r="F4" s="39">
        <f>SUM('Fantastical Mundane |COST'!C40:Y40)</f>
        <v>3</v>
      </c>
      <c r="G4" s="39">
        <f>SUM('Fantastical Mundane |COST'!Z40:AU40)</f>
        <v>0</v>
      </c>
      <c r="H4" s="39">
        <f>SUM('Fantastical Mundane |COST'!AV40:BQ40)</f>
        <v>1</v>
      </c>
      <c r="I4" s="39" t="s">
        <v>118</v>
      </c>
      <c r="J4" s="39">
        <f>COUNTIF('Fantastical Mundane |REFINED'!C3:M3, "&lt;&gt;TBD")+COUNTIF('Fantastical Mundane |REFINED'!C9:M9, "&lt;&gt;TBD")</f>
        <v>14</v>
      </c>
    </row>
    <row r="5" spans="2:10" ht="14.25" customHeight="1" x14ac:dyDescent="0.25">
      <c r="B5" s="39" t="str">
        <f>'Fantastical Mundane |COST'!B41</f>
        <v>Cellphone</v>
      </c>
      <c r="C5" s="39">
        <v>47</v>
      </c>
      <c r="D5" s="39">
        <v>7</v>
      </c>
      <c r="E5" s="39" t="str">
        <v>Cellphone</v>
      </c>
      <c r="F5" s="39">
        <f>SUM('Fantastical Mundane |COST'!C41:Y41)</f>
        <v>6</v>
      </c>
      <c r="G5" s="39">
        <f>SUM('Fantastical Mundane |COST'!Z41:AU41)</f>
        <v>1</v>
      </c>
      <c r="H5" s="39">
        <f>SUM('Fantastical Mundane |COST'!AV41:BQ41)</f>
        <v>0</v>
      </c>
      <c r="I5" s="39" t="s">
        <v>120</v>
      </c>
      <c r="J5" s="39">
        <f>COUNTIF('Fantastical Mundane |PARTS'!C3:M3, "&lt;&gt;TBD") +COUNTIF('Fantastical Mundane |PARTS'!C9:M9, "&lt;&gt;TBD")</f>
        <v>12</v>
      </c>
    </row>
    <row r="6" spans="2:10" ht="14.25" customHeight="1" x14ac:dyDescent="0.25">
      <c r="B6" s="39" t="str">
        <f>'Fantastical Mundane |COST'!B42</f>
        <v>Free Weights</v>
      </c>
      <c r="C6" s="39">
        <v>25</v>
      </c>
      <c r="D6" s="39">
        <v>4</v>
      </c>
      <c r="E6" s="39" t="str">
        <v>Free Weights</v>
      </c>
      <c r="F6" s="39">
        <f>SUM('Fantastical Mundane |COST'!C42:Y42)</f>
        <v>3</v>
      </c>
      <c r="G6" s="39">
        <f>SUM('Fantastical Mundane |COST'!Z42:AU42)</f>
        <v>1</v>
      </c>
      <c r="H6" s="39">
        <f>SUM('Fantastical Mundane |COST'!AV42:BQ42)</f>
        <v>0</v>
      </c>
      <c r="I6" s="39" t="s">
        <v>122</v>
      </c>
      <c r="J6" s="39">
        <f>COUNTIF('Fantastical Mundane |PRODUCT'!C3:M3, "&lt;&gt;TBD")+COUNTIF('Fantastical Mundane |PRODUCT'!C9:M9,"&lt;&gt;TBD")+COUNTIF('Fantastical Mundane |PRODUCT'!C15:M15,"&lt;&gt;TBD")</f>
        <v>29</v>
      </c>
    </row>
    <row r="7" spans="2:10" ht="14.25" customHeight="1" x14ac:dyDescent="0.25">
      <c r="B7" s="39" t="str">
        <f>'Fantastical Mundane |COST'!B43</f>
        <v>Fan</v>
      </c>
      <c r="C7" s="39">
        <v>26</v>
      </c>
      <c r="D7" s="39">
        <v>5</v>
      </c>
      <c r="E7" s="39" t="str">
        <v>Fan</v>
      </c>
      <c r="F7" s="39">
        <f>SUM('Fantastical Mundane |COST'!C43:Y43)</f>
        <v>4</v>
      </c>
      <c r="G7" s="39">
        <f>SUM('Fantastical Mundane |COST'!Z43:AU43)</f>
        <v>1</v>
      </c>
      <c r="H7" s="39">
        <f>SUM('Fantastical Mundane |COST'!AV43:BQ43)</f>
        <v>0</v>
      </c>
    </row>
    <row r="8" spans="2:10" ht="14.25" customHeight="1" x14ac:dyDescent="0.25">
      <c r="B8" s="39" t="str">
        <f>'Fantastical Mundane |COST'!B44</f>
        <v>Radiator</v>
      </c>
      <c r="C8" s="39">
        <v>43</v>
      </c>
      <c r="D8" s="39">
        <v>8</v>
      </c>
      <c r="E8" s="39" t="str">
        <v>Radiator</v>
      </c>
      <c r="F8" s="39">
        <f>SUM('Fantastical Mundane |COST'!C44:Y44)</f>
        <v>6</v>
      </c>
      <c r="G8" s="39">
        <f>SUM('Fantastical Mundane |COST'!Z44:AU44)</f>
        <v>2</v>
      </c>
      <c r="H8" s="39">
        <f>SUM('Fantastical Mundane |COST'!AV44:BQ44)</f>
        <v>0</v>
      </c>
    </row>
    <row r="9" spans="2:10" ht="14.25" customHeight="1" x14ac:dyDescent="0.25">
      <c r="B9" s="39" t="str">
        <f>'Fantastical Mundane |COST'!B45</f>
        <v>Lamp</v>
      </c>
      <c r="C9" s="39">
        <v>21</v>
      </c>
      <c r="D9" s="39">
        <v>5</v>
      </c>
      <c r="E9" s="39" t="str">
        <v>Lamp</v>
      </c>
      <c r="F9" s="39">
        <f>SUM('Fantastical Mundane |COST'!C45:Y45)</f>
        <v>5</v>
      </c>
      <c r="G9" s="39">
        <f>SUM('Fantastical Mundane |COST'!Z45:AU45)</f>
        <v>0</v>
      </c>
      <c r="H9" s="39">
        <f>SUM('Fantastical Mundane |COST'!AV45:BQ45)</f>
        <v>0</v>
      </c>
    </row>
    <row r="10" spans="2:10" ht="14.25" customHeight="1" x14ac:dyDescent="0.25">
      <c r="B10" s="39" t="str">
        <f>'Fantastical Mundane |COST'!B46</f>
        <v>Electric Kettle</v>
      </c>
      <c r="C10" s="39">
        <v>28</v>
      </c>
      <c r="D10" s="39">
        <v>3</v>
      </c>
      <c r="E10" s="39" t="str">
        <v>Electric Kettle</v>
      </c>
      <c r="F10" s="39">
        <f>SUM('Fantastical Mundane |COST'!C46:Y46)</f>
        <v>3</v>
      </c>
      <c r="G10" s="39">
        <f>SUM('Fantastical Mundane |COST'!Z46:AU46)</f>
        <v>0</v>
      </c>
      <c r="H10" s="39">
        <f>SUM('Fantastical Mundane |COST'!AV46:BQ46)</f>
        <v>0</v>
      </c>
    </row>
    <row r="11" spans="2:10" ht="14.25" customHeight="1" x14ac:dyDescent="0.25">
      <c r="B11" s="39" t="str">
        <f>'Fantastical Mundane |COST'!B47</f>
        <v>Vacuum</v>
      </c>
      <c r="C11" s="39">
        <v>32</v>
      </c>
      <c r="D11" s="39">
        <v>7</v>
      </c>
      <c r="E11" s="39" t="str">
        <v>Vacuum</v>
      </c>
      <c r="F11" s="39">
        <f>SUM('Fantastical Mundane |COST'!C47:Y47)</f>
        <v>4</v>
      </c>
      <c r="G11" s="39">
        <f>SUM('Fantastical Mundane |COST'!Z47:AU47)</f>
        <v>3</v>
      </c>
      <c r="H11" s="39">
        <f>SUM('Fantastical Mundane |COST'!AV47:BQ47)</f>
        <v>0</v>
      </c>
    </row>
    <row r="12" spans="2:10" ht="14.25" customHeight="1" x14ac:dyDescent="0.25">
      <c r="B12" s="39" t="str">
        <f>'Fantastical Mundane |COST'!B48</f>
        <v>Countertop Stove</v>
      </c>
      <c r="C12" s="39">
        <v>23</v>
      </c>
      <c r="D12" s="39">
        <v>5</v>
      </c>
      <c r="E12" s="39" t="str">
        <v>Countertop Stove</v>
      </c>
      <c r="F12" s="39">
        <f>SUM('Fantastical Mundane |COST'!C48:Y48)</f>
        <v>3</v>
      </c>
      <c r="G12" s="39">
        <f>SUM('Fantastical Mundane |COST'!Z48:AU48)</f>
        <v>2</v>
      </c>
      <c r="H12" s="39">
        <f>SUM('Fantastical Mundane |COST'!AV48:BQ48)</f>
        <v>0</v>
      </c>
    </row>
    <row r="13" spans="2:10" ht="14.25" customHeight="1" x14ac:dyDescent="0.25">
      <c r="B13" s="39" t="str">
        <f>'Fantastical Mundane |COST'!B49</f>
        <v>Oven</v>
      </c>
      <c r="C13" s="39">
        <v>29</v>
      </c>
      <c r="D13" s="39">
        <v>7</v>
      </c>
      <c r="E13" s="39" t="str">
        <v>Oven</v>
      </c>
      <c r="F13" s="39">
        <f>SUM('Fantastical Mundane |COST'!C49:Y49)</f>
        <v>3</v>
      </c>
      <c r="G13" s="39">
        <f>SUM('Fantastical Mundane |COST'!Z49:AU49)</f>
        <v>0</v>
      </c>
      <c r="H13" s="39">
        <f>SUM('Fantastical Mundane |COST'!AV49:BQ49)</f>
        <v>4</v>
      </c>
    </row>
    <row r="14" spans="2:10" ht="14.25" customHeight="1" x14ac:dyDescent="0.25">
      <c r="B14" s="39" t="str">
        <f>'Fantastical Mundane |COST'!B50</f>
        <v>Music Box</v>
      </c>
      <c r="C14" s="39">
        <f t="array" ref="C14:C24">TRANSPOSE('Fantastical Mundane |PRODUCT'!C12:M12)</f>
        <v>35</v>
      </c>
      <c r="D14" s="39">
        <v>7</v>
      </c>
      <c r="E14" s="39" t="str">
        <v>Music Box</v>
      </c>
      <c r="F14" s="39">
        <f>SUM('Fantastical Mundane |COST'!C50:Y50)</f>
        <v>5</v>
      </c>
      <c r="G14" s="39">
        <f>SUM('Fantastical Mundane |COST'!Z50:AU50)</f>
        <v>2</v>
      </c>
      <c r="H14" s="39">
        <f>SUM('Fantastical Mundane |COST'!AV50:BQ50)</f>
        <v>0</v>
      </c>
    </row>
    <row r="15" spans="2:10" ht="14.25" customHeight="1" x14ac:dyDescent="0.25">
      <c r="B15" s="39" t="str">
        <f>'Fantastical Mundane |COST'!B51</f>
        <v>Safe</v>
      </c>
      <c r="C15" s="39">
        <v>28</v>
      </c>
      <c r="D15" s="39">
        <v>6</v>
      </c>
      <c r="E15" s="39" t="str">
        <v>Safe</v>
      </c>
      <c r="F15" s="39">
        <f>SUM('Fantastical Mundane |COST'!C51:Y51)</f>
        <v>4</v>
      </c>
      <c r="G15" s="39">
        <f>SUM('Fantastical Mundane |COST'!Z51:AU51)</f>
        <v>2</v>
      </c>
      <c r="H15" s="39">
        <f>SUM('Fantastical Mundane |COST'!AV51:BQ51)</f>
        <v>0</v>
      </c>
    </row>
    <row r="16" spans="2:10" ht="15" customHeight="1" x14ac:dyDescent="0.25">
      <c r="B16" s="39" t="str">
        <f>'Fantastical Mundane |COST'!B52</f>
        <v>Hairdryer</v>
      </c>
      <c r="C16" s="39">
        <v>28</v>
      </c>
      <c r="D16" s="39">
        <v>6</v>
      </c>
      <c r="E16" s="39" t="str">
        <v>Hairdryer</v>
      </c>
      <c r="F16" s="39">
        <f>SUM('Fantastical Mundane |COST'!C52:Y52)</f>
        <v>4</v>
      </c>
      <c r="G16" s="39">
        <f>SUM('Fantastical Mundane |COST'!Z52:AU52)</f>
        <v>2</v>
      </c>
      <c r="H16" s="39">
        <f>SUM('Fantastical Mundane |COST'!AV52:BQ52)</f>
        <v>0</v>
      </c>
    </row>
    <row r="17" spans="1:26" ht="135" customHeight="1" x14ac:dyDescent="0.25">
      <c r="A17" s="121"/>
      <c r="B17" s="121" t="str">
        <f>'Fantastical Mundane |COST'!B53</f>
        <v>Refrigerator</v>
      </c>
      <c r="C17" s="121">
        <v>51</v>
      </c>
      <c r="D17" s="121">
        <v>10</v>
      </c>
      <c r="E17" s="121" t="str">
        <v>Refrigerator</v>
      </c>
      <c r="F17" s="121">
        <f>SUM('Fantastical Mundane |COST'!C53:Y53)</f>
        <v>10</v>
      </c>
      <c r="G17" s="121">
        <f>SUM('Fantastical Mundane |COST'!Z53:AU53)</f>
        <v>0</v>
      </c>
      <c r="H17" s="121">
        <f>SUM('Fantastical Mundane |COST'!AV53:BQ53)</f>
        <v>0</v>
      </c>
      <c r="I17" s="121"/>
      <c r="J17" s="121"/>
      <c r="K17" s="121" t="s">
        <v>135</v>
      </c>
      <c r="L17" s="121" t="s">
        <v>136</v>
      </c>
      <c r="M17" s="121" t="s">
        <v>137</v>
      </c>
      <c r="N17" s="121"/>
      <c r="O17" s="121"/>
      <c r="P17" s="121"/>
      <c r="Q17" s="121"/>
      <c r="R17" s="121"/>
      <c r="S17" s="121"/>
      <c r="T17" s="121"/>
      <c r="U17" s="121"/>
      <c r="V17" s="121"/>
      <c r="W17" s="121"/>
      <c r="X17" s="121"/>
      <c r="Y17" s="121"/>
      <c r="Z17" s="121"/>
    </row>
    <row r="18" spans="1:26" ht="14.25" customHeight="1" x14ac:dyDescent="0.25">
      <c r="B18" s="39" t="str">
        <f>'Fantastical Mundane |COST'!B54</f>
        <v>Drawing Pencils</v>
      </c>
      <c r="C18" s="39">
        <v>11</v>
      </c>
      <c r="D18" s="39">
        <v>2</v>
      </c>
      <c r="E18" s="39" t="str">
        <v>Drawing Pencils</v>
      </c>
      <c r="F18" s="39">
        <f>SUM('Fantastical Mundane |COST'!C54:Y54)</f>
        <v>1</v>
      </c>
      <c r="G18" s="39">
        <f>SUM('Fantastical Mundane |COST'!Z54:AU54)</f>
        <v>1</v>
      </c>
      <c r="H18" s="39">
        <f>SUM('Fantastical Mundane |COST'!AV54:BQ54)</f>
        <v>0</v>
      </c>
    </row>
    <row r="19" spans="1:26" ht="14.25" customHeight="1" x14ac:dyDescent="0.25">
      <c r="B19" s="39" t="str">
        <f>'Fantastical Mundane |COST'!B55</f>
        <v>Printer</v>
      </c>
      <c r="C19" s="39">
        <v>31</v>
      </c>
      <c r="D19" s="39">
        <v>5</v>
      </c>
      <c r="E19" s="39" t="str">
        <v>Printer</v>
      </c>
      <c r="F19" s="39">
        <f>SUM('Fantastical Mundane |COST'!C55:Y55)</f>
        <v>5</v>
      </c>
      <c r="G19" s="39">
        <f>SUM('Fantastical Mundane |COST'!Z55:AU55)</f>
        <v>0</v>
      </c>
      <c r="H19" s="39">
        <f>SUM('Fantastical Mundane |COST'!AV55:BQ55)</f>
        <v>0</v>
      </c>
    </row>
    <row r="20" spans="1:26" ht="14.25" customHeight="1" x14ac:dyDescent="0.25">
      <c r="B20" s="39" t="str">
        <f>'Fantastical Mundane |COST'!B56</f>
        <v>Headphones</v>
      </c>
      <c r="C20" s="39">
        <v>32</v>
      </c>
      <c r="D20" s="39">
        <v>6</v>
      </c>
      <c r="E20" s="39" t="str">
        <v>Headphones</v>
      </c>
      <c r="F20" s="39">
        <f>SUM('Fantastical Mundane |COST'!C56:Y56)</f>
        <v>4</v>
      </c>
      <c r="G20" s="39">
        <f>SUM('Fantastical Mundane |COST'!Z56:AU56)</f>
        <v>2</v>
      </c>
      <c r="H20" s="39">
        <f>SUM('Fantastical Mundane |COST'!AV56:BQ56)</f>
        <v>0</v>
      </c>
    </row>
    <row r="21" spans="1:26" ht="14.25" customHeight="1" x14ac:dyDescent="0.25">
      <c r="B21" s="39" t="str">
        <f>'Fantastical Mundane |COST'!B57</f>
        <v>Alarm Clock</v>
      </c>
      <c r="C21" s="39">
        <v>27</v>
      </c>
      <c r="D21" s="39">
        <v>6</v>
      </c>
      <c r="E21" s="39" t="str">
        <v>Alarm Clock</v>
      </c>
      <c r="F21" s="39">
        <f>SUM('Fantastical Mundane |COST'!C57:Y57)</f>
        <v>6</v>
      </c>
      <c r="G21" s="39">
        <f>SUM('Fantastical Mundane |COST'!Z57:AU57)</f>
        <v>0</v>
      </c>
      <c r="H21" s="39">
        <f>SUM('Fantastical Mundane |COST'!AV57:BQ57)</f>
        <v>0</v>
      </c>
    </row>
    <row r="22" spans="1:26" ht="14.25" customHeight="1" x14ac:dyDescent="0.25">
      <c r="B22" s="39" t="str">
        <f>'Fantastical Mundane |COST'!B58</f>
        <v>Coffee Maker</v>
      </c>
      <c r="C22" s="39">
        <v>32</v>
      </c>
      <c r="D22" s="39">
        <v>7</v>
      </c>
      <c r="E22" s="39" t="str">
        <v>Coffee Maker</v>
      </c>
      <c r="F22" s="39">
        <f>SUM('Fantastical Mundane |COST'!C58:Y58)</f>
        <v>6</v>
      </c>
      <c r="G22" s="39">
        <f>SUM('Fantastical Mundane |COST'!Z58:AU58)</f>
        <v>0</v>
      </c>
      <c r="H22" s="39">
        <f>SUM('Fantastical Mundane |COST'!AV58:BQ58)</f>
        <v>1</v>
      </c>
    </row>
    <row r="23" spans="1:26" ht="14.25" customHeight="1" x14ac:dyDescent="0.25">
      <c r="B23" s="39" t="str">
        <f>'Fantastical Mundane |COST'!B59</f>
        <v>Reusable Notepad</v>
      </c>
      <c r="C23" s="39">
        <v>19</v>
      </c>
      <c r="D23" s="39">
        <v>2</v>
      </c>
      <c r="E23" s="39" t="str">
        <v>Reusable Notepad</v>
      </c>
      <c r="F23" s="39">
        <f>SUM('Fantastical Mundane |COST'!C59:Y59)</f>
        <v>2</v>
      </c>
      <c r="G23" s="39">
        <f>SUM('Fantastical Mundane |COST'!Z59:AU59)</f>
        <v>0</v>
      </c>
      <c r="H23" s="39">
        <f>SUM('Fantastical Mundane |COST'!AV59:BQ59)</f>
        <v>0</v>
      </c>
    </row>
    <row r="24" spans="1:26" ht="14.25" customHeight="1" x14ac:dyDescent="0.25">
      <c r="B24" s="39" t="str">
        <f>'Fantastical Mundane |COST'!B60</f>
        <v>Collectible Figurine</v>
      </c>
      <c r="C24" s="39">
        <v>16</v>
      </c>
      <c r="D24" s="39">
        <v>5</v>
      </c>
      <c r="E24" s="39" t="str">
        <v>Collectible Figurine</v>
      </c>
      <c r="F24" s="39">
        <f>SUM('Fantastical Mundane |COST'!C60:Y60)</f>
        <v>1</v>
      </c>
      <c r="G24" s="39">
        <f>SUM('Fantastical Mundane |COST'!Z60:AU60)</f>
        <v>0</v>
      </c>
      <c r="H24" s="39">
        <f>SUM('Fantastical Mundane |COST'!AV60:BQ60)</f>
        <v>4</v>
      </c>
    </row>
    <row r="25" spans="1:26" ht="14.25" customHeight="1" x14ac:dyDescent="0.25">
      <c r="B25" s="39" t="str">
        <f>'Fantastical Mundane |COST'!B61</f>
        <v>Locator Necklace</v>
      </c>
      <c r="C25" s="39">
        <f t="array" ref="C25:C35">TRANSPOSE('Fantastical Mundane |PRODUCT'!C18:M18)</f>
        <v>14</v>
      </c>
      <c r="D25" s="39">
        <v>2</v>
      </c>
      <c r="E25" s="39" t="str">
        <v>Locator Necklace</v>
      </c>
      <c r="F25" s="39">
        <f>SUM('Fantastical Mundane |COST'!C61:Y61)</f>
        <v>1</v>
      </c>
      <c r="G25" s="39">
        <f>SUM('Fantastical Mundane |COST'!Z61:AU61)</f>
        <v>1</v>
      </c>
      <c r="H25" s="39">
        <f>SUM('Fantastical Mundane |COST'!AV61:BQ61)</f>
        <v>0</v>
      </c>
    </row>
    <row r="26" spans="1:26" ht="14.25" customHeight="1" x14ac:dyDescent="0.25">
      <c r="B26" s="39" t="str">
        <f>'Fantastical Mundane |COST'!B62</f>
        <v>Stuffed Animal</v>
      </c>
      <c r="C26" s="39">
        <v>22</v>
      </c>
      <c r="D26" s="39">
        <v>6</v>
      </c>
      <c r="E26" s="39" t="str">
        <v>Stuffed Animal</v>
      </c>
      <c r="F26" s="39">
        <f>SUM('Fantastical Mundane |COST'!C62:Y62)</f>
        <v>1</v>
      </c>
      <c r="G26" s="39">
        <f>SUM('Fantastical Mundane |COST'!Z62:AU62)</f>
        <v>3</v>
      </c>
      <c r="H26" s="39">
        <f>SUM('Fantastical Mundane |COST'!AV62:BQ62)</f>
        <v>2</v>
      </c>
    </row>
    <row r="27" spans="1:26" ht="14.25" customHeight="1" x14ac:dyDescent="0.25">
      <c r="B27" s="39" t="str">
        <f>'Fantastical Mundane |COST'!B63</f>
        <v>Thermal Jacket</v>
      </c>
      <c r="C27" s="39">
        <v>32</v>
      </c>
      <c r="D27" s="39">
        <v>8</v>
      </c>
      <c r="E27" s="39" t="str">
        <v>Thermal Jacket</v>
      </c>
      <c r="F27" s="39">
        <f>SUM('Fantastical Mundane |COST'!C63:Y63)</f>
        <v>1</v>
      </c>
      <c r="G27" s="39">
        <f>SUM('Fantastical Mundane |COST'!Z63:AU63)</f>
        <v>7</v>
      </c>
      <c r="H27" s="39">
        <f>SUM('Fantastical Mundane |COST'!AV63:BQ63)</f>
        <v>0</v>
      </c>
    </row>
    <row r="28" spans="1:26" ht="14.25" customHeight="1" x14ac:dyDescent="0.25">
      <c r="B28" s="39" t="str">
        <f>'Fantastical Mundane |COST'!B64</f>
        <v>Deoderant</v>
      </c>
      <c r="C28" s="39">
        <v>15</v>
      </c>
      <c r="D28" s="39">
        <v>4</v>
      </c>
      <c r="E28" s="39" t="str">
        <v>Deoderant</v>
      </c>
      <c r="F28" s="39">
        <f>SUM('Fantastical Mundane |COST'!C64:Y64)</f>
        <v>1</v>
      </c>
      <c r="G28" s="39">
        <f>SUM('Fantastical Mundane |COST'!Z64:AU64)</f>
        <v>0</v>
      </c>
      <c r="H28" s="39">
        <f>SUM('Fantastical Mundane |COST'!AV64:BQ64)</f>
        <v>3</v>
      </c>
    </row>
    <row r="29" spans="1:26" ht="14.25" customHeight="1" x14ac:dyDescent="0.25">
      <c r="B29" s="39" t="str">
        <f>'Fantastical Mundane |COST'!B65</f>
        <v>Water Bottle</v>
      </c>
      <c r="C29" s="39">
        <v>20</v>
      </c>
      <c r="D29" s="39">
        <v>2</v>
      </c>
      <c r="E29" s="39" t="str">
        <v>Water Bottle</v>
      </c>
      <c r="F29" s="39">
        <f>SUM('Fantastical Mundane |COST'!C65:Y65)</f>
        <v>2</v>
      </c>
      <c r="G29" s="39">
        <f>SUM('Fantastical Mundane |COST'!Z65:AU65)</f>
        <v>0</v>
      </c>
      <c r="H29" s="39">
        <f>SUM('Fantastical Mundane |COST'!AV65:BQ65)</f>
        <v>0</v>
      </c>
    </row>
    <row r="30" spans="1:26" ht="14.25" customHeight="1" x14ac:dyDescent="0.25">
      <c r="B30" s="39" t="str">
        <f>'Fantastical Mundane |COST'!B66</f>
        <v>Social Security Card</v>
      </c>
      <c r="C30" s="39">
        <v>58</v>
      </c>
      <c r="D30" s="39">
        <v>7</v>
      </c>
      <c r="E30" s="39" t="str">
        <v>Social Security Card</v>
      </c>
      <c r="F30" s="39">
        <f>SUM('Fantastical Mundane |COST'!C66:Y66)</f>
        <v>7</v>
      </c>
      <c r="G30" s="39">
        <f>SUM('Fantastical Mundane |COST'!Z66:AU66)</f>
        <v>0</v>
      </c>
      <c r="H30" s="39">
        <f>SUM('Fantastical Mundane |COST'!AV66:BQ66)</f>
        <v>0</v>
      </c>
    </row>
    <row r="31" spans="1:26" ht="14.25" customHeight="1" x14ac:dyDescent="0.25">
      <c r="B31" s="39" t="str">
        <f>'Fantastical Mundane |COST'!B67</f>
        <v>College Textbook</v>
      </c>
      <c r="C31" s="39">
        <v>50</v>
      </c>
      <c r="D31" s="39">
        <v>6</v>
      </c>
      <c r="E31" s="39" t="str">
        <v>College Textbook</v>
      </c>
      <c r="F31" s="39">
        <f>SUM('Fantastical Mundane |COST'!C67:Y67)</f>
        <v>6</v>
      </c>
      <c r="G31" s="39">
        <f>SUM('Fantastical Mundane |COST'!Z67:AU67)</f>
        <v>0</v>
      </c>
      <c r="H31" s="39">
        <f>SUM('Fantastical Mundane |COST'!AV67:BQ67)</f>
        <v>0</v>
      </c>
    </row>
    <row r="32" spans="1:26" ht="14.25" customHeight="1" x14ac:dyDescent="0.25">
      <c r="B32" s="39" t="str">
        <f>'Fantastical Mundane |COST'!B68</f>
        <v>TBD</v>
      </c>
      <c r="C32" s="39">
        <v>0</v>
      </c>
      <c r="D32" s="39">
        <v>0</v>
      </c>
      <c r="E32" s="39" t="str">
        <v>TBD</v>
      </c>
      <c r="F32" s="39">
        <f>SUM('Fantastical Mundane |COST'!C68:Y68)</f>
        <v>0</v>
      </c>
      <c r="G32" s="39">
        <f>SUM('Fantastical Mundane |COST'!Z68:AU68)</f>
        <v>0</v>
      </c>
      <c r="H32" s="39">
        <f>SUM('Fantastical Mundane |COST'!AV68:BQ68)</f>
        <v>0</v>
      </c>
    </row>
    <row r="33" spans="1:26" ht="125.25" customHeight="1" x14ac:dyDescent="0.25">
      <c r="A33" s="121"/>
      <c r="B33" s="121" t="str">
        <f>'Fantastical Mundane |COST'!B69</f>
        <v>TBD</v>
      </c>
      <c r="C33" s="121">
        <v>0</v>
      </c>
      <c r="D33" s="121">
        <v>0</v>
      </c>
      <c r="E33" s="121" t="str">
        <v>TBD</v>
      </c>
      <c r="F33" s="121">
        <f>SUM('Fantastical Mundane |COST'!C69:Y69)</f>
        <v>0</v>
      </c>
      <c r="G33" s="121">
        <f>SUM('Fantastical Mundane |COST'!Z69:AU69)</f>
        <v>0</v>
      </c>
      <c r="H33" s="121">
        <f>SUM('Fantastical Mundane |COST'!AV69:BQ69)</f>
        <v>0</v>
      </c>
      <c r="I33" s="121"/>
      <c r="J33" s="121"/>
      <c r="K33" s="121" t="s">
        <v>138</v>
      </c>
      <c r="L33" s="59" t="s">
        <v>139</v>
      </c>
      <c r="M33" s="121"/>
      <c r="N33" s="121"/>
      <c r="O33" s="121"/>
      <c r="P33" s="121"/>
      <c r="Q33" s="121"/>
      <c r="R33" s="121"/>
      <c r="S33" s="121"/>
      <c r="T33" s="121"/>
      <c r="U33" s="121"/>
      <c r="V33" s="121"/>
      <c r="W33" s="121"/>
      <c r="X33" s="121"/>
      <c r="Y33" s="121"/>
      <c r="Z33" s="121"/>
    </row>
    <row r="34" spans="1:26" ht="14.25" customHeight="1" x14ac:dyDescent="0.25">
      <c r="B34" s="39" t="str">
        <f>'Fantastical Mundane |COST'!B70</f>
        <v>TBD</v>
      </c>
      <c r="C34" s="39">
        <v>0</v>
      </c>
      <c r="D34" s="39">
        <v>0</v>
      </c>
      <c r="E34" s="39" t="str">
        <v>TBD</v>
      </c>
      <c r="F34" s="39">
        <f>SUM('Fantastical Mundane |COST'!C70:Y70)</f>
        <v>0</v>
      </c>
      <c r="G34" s="39">
        <f>SUM('Fantastical Mundane |COST'!Z70:AU70)</f>
        <v>0</v>
      </c>
      <c r="H34" s="39">
        <f>SUM('Fantastical Mundane |COST'!AV70:BQ70)</f>
        <v>0</v>
      </c>
      <c r="L34" s="59"/>
    </row>
    <row r="35" spans="1:26" ht="14.25" customHeight="1" x14ac:dyDescent="0.25">
      <c r="B35" s="39" t="str">
        <f>'Fantastical Mundane |COST'!B71</f>
        <v>TBD</v>
      </c>
      <c r="C35" s="39">
        <v>0</v>
      </c>
      <c r="D35" s="39">
        <v>0</v>
      </c>
      <c r="E35" s="39" t="str">
        <v>TBD</v>
      </c>
      <c r="F35" s="39">
        <f>SUM('Fantastical Mundane |COST'!C71:Y71)</f>
        <v>0</v>
      </c>
      <c r="G35" s="39">
        <f>SUM('Fantastical Mundane |COST'!Z71:AU71)</f>
        <v>0</v>
      </c>
      <c r="H35" s="39">
        <f>SUM('Fantastical Mundane |COST'!AV71:BQ71)</f>
        <v>0</v>
      </c>
      <c r="L35" s="59"/>
    </row>
    <row r="36" spans="1:26" ht="14.25" customHeight="1" x14ac:dyDescent="0.25">
      <c r="C36" s="39" t="s">
        <v>128</v>
      </c>
      <c r="D36" s="39" t="s">
        <v>129</v>
      </c>
      <c r="L36" s="59"/>
    </row>
    <row r="37" spans="1:26" ht="14.25" customHeight="1" x14ac:dyDescent="0.25">
      <c r="B37" s="39" t="str">
        <f>'Fantastical Mundane |COST'!AA9</f>
        <v>Fire Vessel</v>
      </c>
      <c r="C37" s="39">
        <f t="array" ref="C37:C47">TRANSPOSE('Fantastical Mundane |PARTS'!C6:M6)</f>
        <v>7</v>
      </c>
      <c r="D37" s="39">
        <f t="array" ref="D37:D58">'Fantastical Mundane |COST'!BZ9:BZ30</f>
        <v>2</v>
      </c>
      <c r="L37" s="59"/>
    </row>
    <row r="38" spans="1:26" ht="14.25" customHeight="1" x14ac:dyDescent="0.25">
      <c r="B38" s="39" t="str">
        <f>'Fantastical Mundane |COST'!AA10</f>
        <v>Water Vessel</v>
      </c>
      <c r="C38" s="39">
        <v>7</v>
      </c>
      <c r="D38" s="39">
        <v>2</v>
      </c>
    </row>
    <row r="39" spans="1:26" ht="14.25" customHeight="1" x14ac:dyDescent="0.25">
      <c r="B39" s="39" t="str">
        <f>'Fantastical Mundane |COST'!AA11</f>
        <v>Air Vessel</v>
      </c>
      <c r="C39" s="39">
        <v>7</v>
      </c>
      <c r="D39" s="39">
        <v>2</v>
      </c>
    </row>
    <row r="40" spans="1:26" ht="14.25" customHeight="1" x14ac:dyDescent="0.25">
      <c r="B40" s="39" t="str">
        <f>'Fantastical Mundane |COST'!AA12</f>
        <v>Earth Vessel</v>
      </c>
      <c r="C40" s="39">
        <v>7</v>
      </c>
      <c r="D40" s="39">
        <v>2</v>
      </c>
    </row>
    <row r="41" spans="1:26" ht="14.25" customHeight="1" x14ac:dyDescent="0.25">
      <c r="B41" s="39" t="str">
        <f>'Fantastical Mundane |COST'!AA13</f>
        <v>Life Vessel</v>
      </c>
      <c r="C41" s="39">
        <v>7</v>
      </c>
      <c r="D41" s="39">
        <v>2</v>
      </c>
    </row>
    <row r="42" spans="1:26" ht="14.25" customHeight="1" x14ac:dyDescent="0.25">
      <c r="B42" s="39" t="str">
        <f>'Fantastical Mundane |COST'!AA14</f>
        <v>Iron Nails</v>
      </c>
      <c r="C42" s="39">
        <v>4</v>
      </c>
      <c r="D42" s="39">
        <v>1</v>
      </c>
    </row>
    <row r="43" spans="1:26" ht="14.25" customHeight="1" x14ac:dyDescent="0.25">
      <c r="B43" s="39" t="str">
        <f>'Fantastical Mundane |COST'!AA15</f>
        <v>Wooden Planks</v>
      </c>
      <c r="C43" s="39">
        <v>3</v>
      </c>
      <c r="D43" s="39">
        <v>3</v>
      </c>
    </row>
    <row r="44" spans="1:26" ht="14.25" customHeight="1" x14ac:dyDescent="0.25">
      <c r="B44" s="39" t="str">
        <f>'Fantastical Mundane |COST'!AA16</f>
        <v>Wooden Pegs</v>
      </c>
      <c r="C44" s="39">
        <v>1</v>
      </c>
      <c r="D44" s="39">
        <v>1</v>
      </c>
    </row>
    <row r="45" spans="1:26" ht="14.25" customHeight="1" x14ac:dyDescent="0.25">
      <c r="B45" s="39" t="str">
        <f>'Fantastical Mundane |COST'!AA17</f>
        <v>Copper Springs</v>
      </c>
      <c r="C45" s="39">
        <v>5</v>
      </c>
      <c r="D45" s="39">
        <v>1</v>
      </c>
    </row>
    <row r="46" spans="1:26" ht="14.25" customHeight="1" x14ac:dyDescent="0.25">
      <c r="B46" s="39" t="str">
        <f>'Fantastical Mundane |COST'!AA18</f>
        <v>Copper Wire</v>
      </c>
      <c r="C46" s="39">
        <v>5</v>
      </c>
      <c r="D46" s="39">
        <v>1</v>
      </c>
    </row>
    <row r="47" spans="1:26" ht="14.25" customHeight="1" x14ac:dyDescent="0.25">
      <c r="B47" s="39" t="str">
        <f>'Fantastical Mundane |COST'!AA19</f>
        <v>Moon Flask</v>
      </c>
      <c r="C47" s="39">
        <v>12</v>
      </c>
      <c r="D47" s="39">
        <v>2</v>
      </c>
    </row>
    <row r="48" spans="1:26" ht="14.25" customHeight="1" x14ac:dyDescent="0.25">
      <c r="B48" s="39" t="str">
        <f>'Fantastical Mundane |COST'!AA20</f>
        <v>Stack of Paper</v>
      </c>
      <c r="C48" s="39">
        <f t="array" ref="C48:C58">TRANSPOSE('Fantastical Mundane |PARTS'!C12:M12)</f>
        <v>11</v>
      </c>
      <c r="D48" s="39">
        <v>3</v>
      </c>
    </row>
    <row r="49" spans="2:4" ht="14.25" customHeight="1" x14ac:dyDescent="0.25">
      <c r="B49" s="39" t="str">
        <f>'Fantastical Mundane |COST'!AA21</f>
        <v>TBD</v>
      </c>
      <c r="C49" s="39">
        <v>0</v>
      </c>
      <c r="D49" s="39">
        <v>0</v>
      </c>
    </row>
    <row r="50" spans="2:4" ht="14.25" customHeight="1" x14ac:dyDescent="0.25">
      <c r="B50" s="39" t="str">
        <f>'Fantastical Mundane |COST'!AA22</f>
        <v>TBD</v>
      </c>
      <c r="C50" s="39">
        <v>0</v>
      </c>
      <c r="D50" s="39">
        <v>0</v>
      </c>
    </row>
    <row r="51" spans="2:4" ht="14.25" customHeight="1" x14ac:dyDescent="0.25">
      <c r="B51" s="39" t="str">
        <f>'Fantastical Mundane |COST'!AA23</f>
        <v>TBD</v>
      </c>
      <c r="C51" s="39">
        <v>0</v>
      </c>
      <c r="D51" s="39">
        <v>0</v>
      </c>
    </row>
    <row r="52" spans="2:4" ht="14.25" customHeight="1" x14ac:dyDescent="0.25">
      <c r="B52" s="39" t="str">
        <f>'Fantastical Mundane |COST'!AA24</f>
        <v>TBD</v>
      </c>
      <c r="C52" s="39">
        <v>0</v>
      </c>
      <c r="D52" s="39">
        <v>0</v>
      </c>
    </row>
    <row r="53" spans="2:4" ht="14.25" customHeight="1" x14ac:dyDescent="0.25">
      <c r="B53" s="39" t="str">
        <f>'Fantastical Mundane |COST'!AA25</f>
        <v>TBD</v>
      </c>
      <c r="C53" s="39">
        <v>0</v>
      </c>
      <c r="D53" s="39">
        <v>0</v>
      </c>
    </row>
    <row r="54" spans="2:4" ht="14.25" customHeight="1" x14ac:dyDescent="0.25">
      <c r="B54" s="39" t="str">
        <f>'Fantastical Mundane |COST'!AA26</f>
        <v>TBD</v>
      </c>
      <c r="C54" s="39">
        <v>0</v>
      </c>
      <c r="D54" s="39">
        <v>0</v>
      </c>
    </row>
    <row r="55" spans="2:4" ht="14.25" customHeight="1" x14ac:dyDescent="0.25">
      <c r="B55" s="39" t="str">
        <f>'Fantastical Mundane |COST'!AA27</f>
        <v>TBD</v>
      </c>
      <c r="C55" s="39">
        <v>0</v>
      </c>
      <c r="D55" s="39">
        <v>0</v>
      </c>
    </row>
    <row r="56" spans="2:4" ht="14.25" customHeight="1" x14ac:dyDescent="0.25">
      <c r="B56" s="39" t="str">
        <f>'Fantastical Mundane |COST'!AA28</f>
        <v>TBD</v>
      </c>
      <c r="C56" s="39">
        <v>0</v>
      </c>
      <c r="D56" s="39">
        <v>0</v>
      </c>
    </row>
    <row r="57" spans="2:4" ht="14.25" customHeight="1" x14ac:dyDescent="0.25">
      <c r="B57" s="39" t="str">
        <f>'Fantastical Mundane |COST'!AA29</f>
        <v>TBD</v>
      </c>
      <c r="C57" s="39">
        <v>0</v>
      </c>
      <c r="D57" s="39">
        <v>0</v>
      </c>
    </row>
    <row r="58" spans="2:4" ht="14.25" customHeight="1" x14ac:dyDescent="0.25">
      <c r="B58" s="39" t="str">
        <f>'Fantastical Mundane |COST'!AA30</f>
        <v>TBD</v>
      </c>
      <c r="C58" s="39">
        <v>0</v>
      </c>
      <c r="D58" s="39">
        <v>0</v>
      </c>
    </row>
    <row r="59" spans="2:4" ht="14.25" customHeight="1" x14ac:dyDescent="0.25">
      <c r="C59" s="39" t="s">
        <v>128</v>
      </c>
      <c r="D59" s="39" t="s">
        <v>129</v>
      </c>
    </row>
    <row r="60" spans="2:4" ht="14.25" customHeight="1" x14ac:dyDescent="0.25">
      <c r="B60" s="39" t="str">
        <f>'Fantastical Mundane |COST'!B9</f>
        <v>Fire Quintessence</v>
      </c>
      <c r="C60" s="39">
        <f t="array" ref="C60:C70">TRANSPOSE('Fantastical Mundane |REFINED'!C6:M6)</f>
        <v>2</v>
      </c>
      <c r="D60" s="39">
        <f t="array" ref="D60:D81">'Fantastical Mundane |COST'!Y9:Y30</f>
        <v>2</v>
      </c>
    </row>
    <row r="61" spans="2:4" ht="14.25" customHeight="1" x14ac:dyDescent="0.25">
      <c r="B61" s="39" t="str">
        <f>'Fantastical Mundane |COST'!B10</f>
        <v>Water Quintessence</v>
      </c>
      <c r="C61" s="39">
        <v>2</v>
      </c>
      <c r="D61" s="39">
        <v>2</v>
      </c>
    </row>
    <row r="62" spans="2:4" ht="14.25" customHeight="1" x14ac:dyDescent="0.25">
      <c r="B62" s="39" t="str">
        <f>'Fantastical Mundane |COST'!B11</f>
        <v>Air Quintessence</v>
      </c>
      <c r="C62" s="39">
        <v>2</v>
      </c>
      <c r="D62" s="39">
        <v>2</v>
      </c>
    </row>
    <row r="63" spans="2:4" ht="14.25" customHeight="1" x14ac:dyDescent="0.25">
      <c r="B63" s="39" t="str">
        <f>'Fantastical Mundane |COST'!B12</f>
        <v>Earth Quintessence</v>
      </c>
      <c r="C63" s="39">
        <v>2</v>
      </c>
      <c r="D63" s="39">
        <v>2</v>
      </c>
    </row>
    <row r="64" spans="2:4" ht="14.25" customHeight="1" x14ac:dyDescent="0.25">
      <c r="B64" s="39" t="str">
        <f>'Fantastical Mundane |COST'!B13</f>
        <v>Life Quintessence</v>
      </c>
      <c r="C64" s="39">
        <v>2</v>
      </c>
      <c r="D64" s="39">
        <v>2</v>
      </c>
    </row>
    <row r="65" spans="2:4" ht="14.25" customHeight="1" x14ac:dyDescent="0.25">
      <c r="B65" s="39" t="str">
        <f>'Fantastical Mundane |COST'!B14</f>
        <v>Restored Vessel</v>
      </c>
      <c r="C65" s="39">
        <v>4</v>
      </c>
      <c r="D65" s="39">
        <v>10</v>
      </c>
    </row>
    <row r="66" spans="2:4" ht="14.25" customHeight="1" x14ac:dyDescent="0.25">
      <c r="B66" s="39" t="str">
        <f>'Fantastical Mundane |COST'!B15</f>
        <v>Moon Glass</v>
      </c>
      <c r="C66" s="39">
        <v>5</v>
      </c>
      <c r="D66" s="39">
        <v>2</v>
      </c>
    </row>
    <row r="67" spans="2:4" ht="14.25" customHeight="1" x14ac:dyDescent="0.25">
      <c r="B67" s="39" t="str">
        <f>'Fantastical Mundane |COST'!B16</f>
        <v>Copper Ingot</v>
      </c>
      <c r="C67" s="39">
        <v>5</v>
      </c>
      <c r="D67" s="39">
        <v>2</v>
      </c>
    </row>
    <row r="68" spans="2:4" ht="14.25" customHeight="1" x14ac:dyDescent="0.25">
      <c r="B68" s="39" t="str">
        <f>'Fantastical Mundane |COST'!B17</f>
        <v>Crafting Wood</v>
      </c>
      <c r="C68" s="39">
        <v>1</v>
      </c>
      <c r="D68" s="39">
        <v>1</v>
      </c>
    </row>
    <row r="69" spans="2:4" ht="14.25" customHeight="1" x14ac:dyDescent="0.25">
      <c r="B69" s="39" t="str">
        <f>'Fantastical Mundane |COST'!B18</f>
        <v>Iron Ingot</v>
      </c>
      <c r="C69" s="39">
        <v>2</v>
      </c>
      <c r="D69" s="39">
        <v>1</v>
      </c>
    </row>
    <row r="70" spans="2:4" ht="14.25" customHeight="1" x14ac:dyDescent="0.25">
      <c r="B70" s="39" t="str">
        <f>'Fantastical Mundane |COST'!B19</f>
        <v>Gold Ingot</v>
      </c>
      <c r="C70" s="39">
        <v>3</v>
      </c>
      <c r="D70" s="39">
        <v>1</v>
      </c>
    </row>
    <row r="71" spans="2:4" ht="14.25" customHeight="1" x14ac:dyDescent="0.25">
      <c r="B71" s="39" t="str">
        <f>'Fantastical Mundane |COST'!B20</f>
        <v>Cloth</v>
      </c>
      <c r="C71" s="39">
        <f t="array" ref="C71:C81">TRANSPOSE('Fantastical Mundane |REFINED'!C12:M12)</f>
        <v>3</v>
      </c>
      <c r="D71" s="39">
        <v>2</v>
      </c>
    </row>
    <row r="72" spans="2:4" ht="14.25" customHeight="1" x14ac:dyDescent="0.25">
      <c r="B72" s="39" t="str">
        <f>'Fantastical Mundane |COST'!B21</f>
        <v>Thread</v>
      </c>
      <c r="C72" s="39">
        <v>3</v>
      </c>
      <c r="D72" s="39">
        <v>2</v>
      </c>
    </row>
    <row r="73" spans="2:4" ht="14.25" customHeight="1" x14ac:dyDescent="0.25">
      <c r="B73" s="39" t="str">
        <f>'Fantastical Mundane |COST'!B22</f>
        <v>Wood Pulp</v>
      </c>
      <c r="C73" s="39">
        <v>3</v>
      </c>
      <c r="D73" s="39">
        <v>2</v>
      </c>
    </row>
    <row r="74" spans="2:4" ht="14.25" customHeight="1" x14ac:dyDescent="0.25">
      <c r="B74" s="39" t="str">
        <f>'Fantastical Mundane |COST'!B23</f>
        <v>TBD</v>
      </c>
      <c r="C74" s="39">
        <v>0</v>
      </c>
      <c r="D74" s="39">
        <v>0</v>
      </c>
    </row>
    <row r="75" spans="2:4" ht="14.25" customHeight="1" x14ac:dyDescent="0.25">
      <c r="B75" s="39" t="str">
        <f>'Fantastical Mundane |COST'!B24</f>
        <v>TBD</v>
      </c>
      <c r="C75" s="39">
        <v>0</v>
      </c>
      <c r="D75" s="39">
        <v>0</v>
      </c>
    </row>
    <row r="76" spans="2:4" ht="14.25" customHeight="1" x14ac:dyDescent="0.25">
      <c r="B76" s="39" t="str">
        <f>'Fantastical Mundane |COST'!B25</f>
        <v>TBD</v>
      </c>
      <c r="C76" s="39">
        <v>0</v>
      </c>
      <c r="D76" s="39">
        <v>0</v>
      </c>
    </row>
    <row r="77" spans="2:4" ht="14.25" customHeight="1" x14ac:dyDescent="0.25">
      <c r="B77" s="39" t="str">
        <f>'Fantastical Mundane |COST'!B26</f>
        <v>TBD</v>
      </c>
      <c r="C77" s="39">
        <v>0</v>
      </c>
      <c r="D77" s="39">
        <v>0</v>
      </c>
    </row>
    <row r="78" spans="2:4" ht="14.25" customHeight="1" x14ac:dyDescent="0.25">
      <c r="B78" s="39" t="str">
        <f>'Fantastical Mundane |COST'!B27</f>
        <v>TBD</v>
      </c>
      <c r="C78" s="39">
        <v>0</v>
      </c>
      <c r="D78" s="39">
        <v>0</v>
      </c>
    </row>
    <row r="79" spans="2:4" ht="14.25" customHeight="1" x14ac:dyDescent="0.25">
      <c r="B79" s="39" t="str">
        <f>'Fantastical Mundane |COST'!B28</f>
        <v>TBD</v>
      </c>
      <c r="C79" s="39">
        <v>0</v>
      </c>
      <c r="D79" s="39">
        <v>0</v>
      </c>
    </row>
    <row r="80" spans="2:4" ht="14.25" customHeight="1" x14ac:dyDescent="0.25">
      <c r="B80" s="39" t="str">
        <f>'Fantastical Mundane |COST'!B29</f>
        <v>TBD</v>
      </c>
      <c r="C80" s="39">
        <v>0</v>
      </c>
      <c r="D80" s="39">
        <v>0</v>
      </c>
    </row>
    <row r="81" spans="2:4" ht="14.25" customHeight="1" x14ac:dyDescent="0.25">
      <c r="B81" s="39" t="str">
        <f>'Fantastical Mundane |COST'!B30</f>
        <v>TBD</v>
      </c>
      <c r="C81" s="39">
        <v>0</v>
      </c>
      <c r="D81" s="39">
        <v>0</v>
      </c>
    </row>
    <row r="82" spans="2:4" ht="14.25" customHeight="1" x14ac:dyDescent="0.25"/>
    <row r="83" spans="2:4" ht="14.25" customHeight="1" x14ac:dyDescent="0.25"/>
    <row r="84" spans="2:4" ht="14.25" customHeight="1" x14ac:dyDescent="0.25"/>
    <row r="85" spans="2:4" ht="14.25" customHeight="1" x14ac:dyDescent="0.25"/>
    <row r="86" spans="2:4" ht="14.25" customHeight="1" x14ac:dyDescent="0.25"/>
    <row r="87" spans="2:4" ht="14.25" customHeight="1" x14ac:dyDescent="0.25"/>
    <row r="88" spans="2:4" ht="14.25" customHeight="1" x14ac:dyDescent="0.25"/>
    <row r="89" spans="2:4" ht="14.25" customHeight="1" x14ac:dyDescent="0.25"/>
    <row r="90" spans="2:4" ht="14.25" customHeight="1" x14ac:dyDescent="0.25"/>
    <row r="91" spans="2:4" ht="14.25" customHeight="1" x14ac:dyDescent="0.25"/>
    <row r="92" spans="2:4" ht="14.25" customHeight="1" x14ac:dyDescent="0.25"/>
    <row r="93" spans="2:4" ht="14.25" customHeight="1" x14ac:dyDescent="0.25"/>
    <row r="94" spans="2:4" ht="14.25" customHeight="1" x14ac:dyDescent="0.25"/>
    <row r="95" spans="2:4" ht="14.25" customHeight="1" x14ac:dyDescent="0.25"/>
    <row r="96" spans="2:4"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B1000"/>
  <sheetViews>
    <sheetView tabSelected="1" workbookViewId="0">
      <selection activeCell="D2" sqref="D2"/>
    </sheetView>
  </sheetViews>
  <sheetFormatPr defaultColWidth="14.42578125" defaultRowHeight="15" customHeight="1" x14ac:dyDescent="0.25"/>
  <cols>
    <col min="1" max="1" width="2.7109375" customWidth="1"/>
    <col min="2" max="2" width="201.7109375" customWidth="1"/>
    <col min="3" max="3" width="2.5703125" customWidth="1"/>
    <col min="4" max="26" width="8.7109375" customWidth="1"/>
  </cols>
  <sheetData>
    <row r="1" spans="2:2" ht="14.25" customHeight="1" x14ac:dyDescent="0.25"/>
    <row r="2" spans="2:2" ht="360" customHeight="1" x14ac:dyDescent="0.25">
      <c r="B2" s="122" t="s">
        <v>140</v>
      </c>
    </row>
    <row r="3" spans="2:2" ht="14.25" customHeight="1" x14ac:dyDescent="0.25"/>
    <row r="4" spans="2:2" ht="14.25" customHeight="1" x14ac:dyDescent="0.25"/>
    <row r="5" spans="2:2" ht="14.25" customHeight="1" x14ac:dyDescent="0.25"/>
    <row r="6" spans="2:2" ht="14.25" customHeight="1" x14ac:dyDescent="0.25"/>
    <row r="7" spans="2:2" ht="14.25" customHeight="1" x14ac:dyDescent="0.25"/>
    <row r="8" spans="2:2" ht="14.25" customHeight="1" x14ac:dyDescent="0.25"/>
    <row r="9" spans="2:2" ht="14.25" customHeight="1" x14ac:dyDescent="0.25"/>
    <row r="10" spans="2:2" ht="14.25" customHeight="1" x14ac:dyDescent="0.25"/>
    <row r="11" spans="2:2" ht="14.25" customHeight="1" x14ac:dyDescent="0.25"/>
    <row r="12" spans="2:2" ht="14.25" customHeight="1" x14ac:dyDescent="0.25"/>
    <row r="13" spans="2:2" ht="14.25" customHeight="1" x14ac:dyDescent="0.25"/>
    <row r="14" spans="2:2" ht="14.25" customHeight="1" x14ac:dyDescent="0.25"/>
    <row r="15" spans="2:2" ht="14.25" customHeight="1" x14ac:dyDescent="0.25"/>
    <row r="16" spans="2: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Fantastical Mundane |PROGESSION</vt:lpstr>
      <vt:lpstr>Fantastical Mundane |RECIPES</vt:lpstr>
      <vt:lpstr>Fantastical Mundane |RAW</vt:lpstr>
      <vt:lpstr>Fantastical Mundane |REFINED</vt:lpstr>
      <vt:lpstr>Fantastical Mundane |PARTS</vt:lpstr>
      <vt:lpstr>Fantastical Mundane |PRODUCT</vt:lpstr>
      <vt:lpstr>Fantastical Mundane |COST</vt:lpstr>
      <vt:lpstr>Fantastical Mundane |ANALYSIS</vt:lpstr>
      <vt:lpstr>Fantastical Mundane |INTENTION</vt:lpstr>
      <vt:lpstr>Epic</vt:lpstr>
      <vt:lpstr>Fantastical</vt:lpstr>
      <vt:lpstr>Mundane</vt:lpstr>
      <vt:lpstr>Rare</vt:lpstr>
      <vt:lpstr>Uncommon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Assid</dc:creator>
  <cp:lastModifiedBy>Jennifer Assid</cp:lastModifiedBy>
  <dcterms:created xsi:type="dcterms:W3CDTF">2022-01-04T21:08:57Z</dcterms:created>
  <dcterms:modified xsi:type="dcterms:W3CDTF">2024-09-13T19:19:07Z</dcterms:modified>
</cp:coreProperties>
</file>